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2nd Circle\5th Phrase\Done\wordexcelstemplates.com\Plan Templates\Plan Content by Imman\Templates\Budget Planner Template\"/>
    </mc:Choice>
  </mc:AlternateContent>
  <xr:revisionPtr revIDLastSave="0" documentId="13_ncr:1_{C8503883-50D1-4C4D-B204-DACF9280E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1" l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P119" i="1" s="1"/>
  <c r="O118" i="1"/>
  <c r="P118" i="1" s="1"/>
  <c r="O117" i="1"/>
  <c r="P117" i="1" s="1"/>
  <c r="O116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P112" i="1" s="1"/>
  <c r="O111" i="1"/>
  <c r="P111" i="1" s="1"/>
  <c r="O110" i="1"/>
  <c r="P110" i="1" s="1"/>
  <c r="O109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N96" i="1"/>
  <c r="M96" i="1"/>
  <c r="M6" i="1" s="1"/>
  <c r="L96" i="1"/>
  <c r="K96" i="1"/>
  <c r="J96" i="1"/>
  <c r="I96" i="1"/>
  <c r="H96" i="1"/>
  <c r="G96" i="1"/>
  <c r="F96" i="1"/>
  <c r="E96" i="1"/>
  <c r="D96" i="1"/>
  <c r="C96" i="1"/>
  <c r="B96" i="1"/>
  <c r="O95" i="1"/>
  <c r="P95" i="1" s="1"/>
  <c r="O94" i="1"/>
  <c r="P94" i="1" s="1"/>
  <c r="O93" i="1"/>
  <c r="P93" i="1" s="1"/>
  <c r="P92" i="1"/>
  <c r="O92" i="1"/>
  <c r="O91" i="1"/>
  <c r="P91" i="1" s="1"/>
  <c r="O90" i="1"/>
  <c r="O96" i="1" s="1"/>
  <c r="P96" i="1" s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P72" i="1" s="1"/>
  <c r="O71" i="1"/>
  <c r="P71" i="1" s="1"/>
  <c r="P70" i="1"/>
  <c r="O70" i="1"/>
  <c r="O69" i="1"/>
  <c r="P69" i="1" s="1"/>
  <c r="P68" i="1"/>
  <c r="O68" i="1"/>
  <c r="O67" i="1"/>
  <c r="P67" i="1" s="1"/>
  <c r="O66" i="1"/>
  <c r="P66" i="1" s="1"/>
  <c r="O65" i="1"/>
  <c r="P65" i="1" s="1"/>
  <c r="O64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P60" i="1" s="1"/>
  <c r="O59" i="1"/>
  <c r="P59" i="1" s="1"/>
  <c r="O58" i="1"/>
  <c r="P58" i="1" s="1"/>
  <c r="O57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P53" i="1" s="1"/>
  <c r="P52" i="1"/>
  <c r="O52" i="1"/>
  <c r="O51" i="1"/>
  <c r="P51" i="1" s="1"/>
  <c r="O50" i="1"/>
  <c r="P50" i="1" s="1"/>
  <c r="O49" i="1"/>
  <c r="P49" i="1" s="1"/>
  <c r="O48" i="1"/>
  <c r="P48" i="1" s="1"/>
  <c r="O47" i="1"/>
  <c r="P47" i="1" s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P33" i="1" s="1"/>
  <c r="P32" i="1"/>
  <c r="O32" i="1"/>
  <c r="O31" i="1"/>
  <c r="P31" i="1" s="1"/>
  <c r="O30" i="1"/>
  <c r="P30" i="1" s="1"/>
  <c r="O29" i="1"/>
  <c r="P29" i="1" s="1"/>
  <c r="P28" i="1"/>
  <c r="O28" i="1"/>
  <c r="O27" i="1"/>
  <c r="P27" i="1" s="1"/>
  <c r="P26" i="1"/>
  <c r="O26" i="1"/>
  <c r="O25" i="1"/>
  <c r="P25" i="1" s="1"/>
  <c r="P24" i="1"/>
  <c r="O24" i="1"/>
  <c r="O23" i="1"/>
  <c r="P23" i="1" s="1"/>
  <c r="O22" i="1"/>
  <c r="P22" i="1" s="1"/>
  <c r="O21" i="1"/>
  <c r="P21" i="1" s="1"/>
  <c r="N18" i="1"/>
  <c r="N5" i="1" s="1"/>
  <c r="M18" i="1"/>
  <c r="L18" i="1"/>
  <c r="L5" i="1" s="1"/>
  <c r="K18" i="1"/>
  <c r="J18" i="1"/>
  <c r="J5" i="1" s="1"/>
  <c r="I18" i="1"/>
  <c r="H18" i="1"/>
  <c r="H5" i="1" s="1"/>
  <c r="G18" i="1"/>
  <c r="G5" i="1" s="1"/>
  <c r="F18" i="1"/>
  <c r="F5" i="1" s="1"/>
  <c r="E18" i="1"/>
  <c r="D18" i="1"/>
  <c r="D5" i="1" s="1"/>
  <c r="C18" i="1"/>
  <c r="C5" i="1" s="1"/>
  <c r="B18" i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M5" i="1"/>
  <c r="K5" i="1"/>
  <c r="I5" i="1"/>
  <c r="E5" i="1"/>
  <c r="O73" i="1" l="1"/>
  <c r="P73" i="1" s="1"/>
  <c r="P90" i="1"/>
  <c r="J7" i="1"/>
  <c r="P64" i="1"/>
  <c r="O113" i="1"/>
  <c r="P113" i="1" s="1"/>
  <c r="O34" i="1"/>
  <c r="P34" i="1" s="1"/>
  <c r="F6" i="1"/>
  <c r="F7" i="1" s="1"/>
  <c r="J6" i="1"/>
  <c r="N6" i="1"/>
  <c r="N7" i="1" s="1"/>
  <c r="O54" i="1"/>
  <c r="P54" i="1" s="1"/>
  <c r="E6" i="1"/>
  <c r="E7" i="1" s="1"/>
  <c r="I6" i="1"/>
  <c r="K6" i="1"/>
  <c r="K7" i="1" s="1"/>
  <c r="O61" i="1"/>
  <c r="P61" i="1" s="1"/>
  <c r="G6" i="1"/>
  <c r="G7" i="1" s="1"/>
  <c r="O44" i="1"/>
  <c r="P44" i="1" s="1"/>
  <c r="D7" i="1"/>
  <c r="D6" i="1"/>
  <c r="H6" i="1"/>
  <c r="H7" i="1" s="1"/>
  <c r="L6" i="1"/>
  <c r="L7" i="1" s="1"/>
  <c r="C6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M7" i="1"/>
  <c r="I7" i="1"/>
  <c r="O120" i="1"/>
  <c r="P120" i="1" s="1"/>
  <c r="O5" i="1"/>
  <c r="P5" i="1" s="1"/>
  <c r="O18" i="1"/>
  <c r="P18" i="1" s="1"/>
  <c r="P37" i="1"/>
  <c r="O87" i="1"/>
  <c r="P87" i="1" s="1"/>
  <c r="O106" i="1"/>
  <c r="P106" i="1" s="1"/>
  <c r="P57" i="1"/>
  <c r="P116" i="1"/>
  <c r="P109" i="1"/>
  <c r="C7" i="1" l="1"/>
  <c r="O7" i="1" s="1"/>
  <c r="P7" i="1" s="1"/>
  <c r="O6" i="1"/>
  <c r="P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B7" authorId="0" shapeId="0" xr:uid="{30B60CE6-96FE-40AB-82F6-9670A909FC0C}">
      <text>
        <r>
          <rPr>
            <b/>
            <sz val="8"/>
            <color indexed="81"/>
            <rFont val="Tahoma"/>
            <family val="2"/>
          </rPr>
          <t>NET</t>
        </r>
        <r>
          <rPr>
            <sz val="8"/>
            <color indexed="81"/>
            <rFont val="Tahoma"/>
            <family val="2"/>
          </rPr>
          <t>:
Income - Expenses</t>
        </r>
      </text>
    </comment>
  </commentList>
</comments>
</file>

<file path=xl/sharedStrings.xml><?xml version="1.0" encoding="utf-8"?>
<sst xmlns="http://schemas.openxmlformats.org/spreadsheetml/2006/main" count="186" uniqueCount="32">
  <si>
    <t>Starting Balance</t>
  </si>
  <si>
    <t>[42]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</si>
  <si>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</si>
  <si>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</si>
  <si>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</si>
  <si>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</si>
  <si>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</si>
  <si>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</si>
  <si>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</si>
  <si>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</si>
  <si>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</si>
  <si>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</si>
  <si>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</si>
  <si>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</si>
  <si>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</si>
  <si>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Avg</t>
  </si>
  <si>
    <t>Total Income</t>
  </si>
  <si>
    <t>Total Expenses</t>
  </si>
  <si>
    <t xml:space="preserve">B u d g e t     P l a n n e r     T e m p l a t e </t>
  </si>
  <si>
    <t>Net Income</t>
  </si>
  <si>
    <t>Closing Balance</t>
  </si>
  <si>
    <t>Income Sources</t>
  </si>
  <si>
    <t>Monthly Expenses</t>
  </si>
  <si>
    <t>Segment # 1</t>
  </si>
  <si>
    <t>Segment # 2</t>
  </si>
  <si>
    <t>Segment # 3</t>
  </si>
  <si>
    <t>Segment # 4</t>
  </si>
  <si>
    <t>Segment # 5</t>
  </si>
  <si>
    <t>Segment # 6</t>
  </si>
  <si>
    <t>Segment # 7</t>
  </si>
  <si>
    <t>Segment # 8</t>
  </si>
  <si>
    <t>Segment #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</si>
</sst>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\-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"/>
      <color indexed="9"/>
      <name val="Calibri"/>
      <family val="2"/>
      <scheme val="minor"/>
    </font>
    <font>
      <b/>
      <sz val="10"/>
      <name val="Calibri Light"/>
      <family val="2"/>
      <scheme val="maj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9C0006"/>
      <name val="Calibri"/>
      <family val="2"/>
      <scheme val="minor"/>
    </font>
    <font>
      <b/>
      <sz val="26"/>
      <color theme="1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 vertical="center"/>
    </xf>
    <xf numFmtId="3" fontId="3" fillId="3" borderId="0" xfId="2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8" xfId="1" applyNumberFormat="1" applyFont="1" applyFill="1" applyBorder="1"/>
    <xf numFmtId="0" fontId="5" fillId="3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shrinkToFit="1"/>
    </xf>
    <xf numFmtId="3" fontId="8" fillId="4" borderId="9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3" fontId="8" fillId="4" borderId="10" xfId="1" applyNumberFormat="1" applyFont="1" applyFill="1" applyBorder="1" applyAlignment="1">
      <alignment vertical="center"/>
    </xf>
    <xf numFmtId="3" fontId="9" fillId="3" borderId="7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 shrinkToFit="1"/>
    </xf>
    <xf numFmtId="3" fontId="9" fillId="3" borderId="11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right" vertical="center" shrinkToFit="1"/>
    </xf>
    <xf numFmtId="3" fontId="8" fillId="0" borderId="7" xfId="0" applyNumberFormat="1" applyFont="1" applyBorder="1" applyAlignment="1">
      <alignment vertical="center"/>
    </xf>
    <xf numFmtId="3" fontId="8" fillId="3" borderId="7" xfId="0" applyNumberFormat="1" applyFont="1" applyFill="1" applyBorder="1" applyAlignment="1">
      <alignment vertical="center"/>
    </xf>
    <xf numFmtId="164" fontId="3" fillId="3" borderId="12" xfId="2" applyNumberFormat="1" applyFont="1" applyFill="1" applyBorder="1" applyAlignment="1">
      <alignment horizontal="right" vertical="center"/>
    </xf>
    <xf numFmtId="3" fontId="3" fillId="3" borderId="7" xfId="2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2" fillId="5" borderId="3" xfId="3" applyFont="1" applyFill="1" applyBorder="1" applyAlignment="1">
      <alignment horizontal="center" vertical="center"/>
    </xf>
    <xf numFmtId="0" fontId="12" fillId="5" borderId="3" xfId="3" applyFont="1" applyFill="1" applyBorder="1" applyAlignment="1">
      <alignment horizontal="right" vertical="center"/>
    </xf>
    <xf numFmtId="0" fontId="2" fillId="5" borderId="0" xfId="3" applyFill="1" applyAlignment="1">
      <alignment vertical="center"/>
    </xf>
    <xf numFmtId="0" fontId="2" fillId="5" borderId="0" xfId="3" applyFill="1" applyAlignment="1">
      <alignment horizontal="center" vertical="center"/>
    </xf>
    <xf numFmtId="0" fontId="2" fillId="5" borderId="0" xfId="3" applyFill="1" applyAlignment="1">
      <alignment horizontal="right" vertical="center"/>
    </xf>
  </cellXfs>
  <cellStyles count="4">
    <cellStyle name="Bad" xfId="3" builtinId="27"/>
    <cellStyle name="Comma" xfId="1" builtinId="3"/>
    <cellStyle name="Currency" xfId="2" builtinId="4"/>
    <cellStyle name="Normal" xfId="0" builtinId="0"/>
  </cellStyles>
  <dxfs count="390"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6795556505021"/>
        </patternFill>
      </fill>
      <alignment vertical="center" textRotation="0" wrapText="0" indent="0" justifyLastLine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border outline="0">
        <bottom style="medium">
          <color indexed="23"/>
        </bottom>
      </border>
    </dxf>
    <dxf>
      <border outline="0">
        <top style="thin">
          <color indexed="5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readingOrder="0"/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b/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  <dxf>
      <font>
        <b/>
        <color theme="0"/>
      </font>
      <fill>
        <patternFill patternType="solid">
          <fgColor auto="1"/>
          <bgColor theme="6" tint="-0.24994659260841701"/>
        </patternFill>
      </fill>
      <border>
        <bottom style="thin">
          <color theme="0" tint="-0.24994659260841701"/>
        </bottom>
      </border>
    </dxf>
    <dxf>
      <font>
        <color theme="1"/>
      </font>
      <border>
        <vertical/>
      </border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b/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4"/>
        </top>
      </border>
    </dxf>
    <dxf>
      <font>
        <b/>
        <color theme="0"/>
      </font>
      <fill>
        <patternFill patternType="solid">
          <fgColor auto="1"/>
          <bgColor theme="4" tint="-0.24994659260841701"/>
        </patternFill>
      </fill>
      <border>
        <bottom style="thin">
          <color theme="0" tint="-0.24994659260841701"/>
        </bottom>
      </border>
    </dxf>
    <dxf>
      <font>
        <color theme="1"/>
      </font>
      <border>
        <vertical/>
      </border>
    </dxf>
  </dxfs>
  <tableStyles count="2" defaultTableStyle="TableStyleMedium2" defaultPivotStyle="PivotStyleLight16">
    <tableStyle name="V42_ExpenseCategory2" pivot="0" count="7" xr9:uid="{F40F97DA-15EA-4F1E-B3BF-5D8035FDBB1D}">
      <tableStyleElement type="wholeTable" dxfId="389"/>
      <tableStyleElement type="headerRow" dxfId="388"/>
      <tableStyleElement type="totalRow" dxfId="387"/>
      <tableStyleElement type="firstColumn" dxfId="386"/>
      <tableStyleElement type="lastColumn" dxfId="385"/>
      <tableStyleElement type="firstColumnStripe" dxfId="384"/>
      <tableStyleElement type="secondColumnStripe" dxfId="383"/>
    </tableStyle>
    <tableStyle name="V42_IncomeCategory2" pivot="0" count="7" xr9:uid="{2D890C8E-C062-4888-AE51-4716B5468B88}">
      <tableStyleElement type="wholeTable" dxfId="382"/>
      <tableStyleElement type="headerRow" dxfId="381"/>
      <tableStyleElement type="totalRow" dxfId="380"/>
      <tableStyleElement type="firstColumn" dxfId="379"/>
      <tableStyleElement type="lastColumn" dxfId="378"/>
      <tableStyleElement type="firstColumnStripe" dxfId="377"/>
      <tableStyleElement type="secondColumnStripe" dxfId="376"/>
    </tableStyle>
  </tableStyles>
  <colors>
    <mruColors>
      <color rgb="FFE79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C648F1-76B3-4107-BC50-15A524411C26}" name="Table2" displayName="Table2" ref="B10:P18" totalsRowCount="1" headerRowDxfId="10" dataDxfId="375" totalsRowDxfId="206" totalsRowBorderDxfId="207" headerRowCellStyle="Bad" dataCellStyle="Comma">
  <tableColumns count="15">
    <tableColumn id="1" xr3:uid="{2DD0B4B2-37F7-41E6-AC09-A83A1D2EA71A}" name="Income Sources" totalsRowFunction="custom" dataDxfId="362" totalsRowDxfId="175">
      <totalsRowFormula>"Total " &amp; Table2[[#Headers],[Income Sources]]</totalsRowFormula>
    </tableColumn>
    <tableColumn id="2" xr3:uid="{FF7ED4AD-ADEB-454D-A839-DEA2191DE451}" name="JAN" totalsRowFunction="sum" dataDxfId="353" totalsRowDxfId="174" dataCellStyle="Comma"/>
    <tableColumn id="3" xr3:uid="{524E0700-0BDB-4A2E-9D6C-EC392CB0472B}" name="FEB" totalsRowFunction="sum" dataDxfId="352" totalsRowDxfId="173" dataCellStyle="Comma"/>
    <tableColumn id="4" xr3:uid="{E41BFE31-9644-4A40-99FA-22D4CDB824C7}" name="MAR" totalsRowFunction="sum" dataDxfId="351" totalsRowDxfId="172" dataCellStyle="Comma"/>
    <tableColumn id="5" xr3:uid="{A67831E2-8E92-4E6F-8F66-625584D13952}" name="APR" totalsRowFunction="sum" dataDxfId="350" totalsRowDxfId="171" dataCellStyle="Comma"/>
    <tableColumn id="6" xr3:uid="{9FFAC24B-F909-4894-A697-C115568276D5}" name="MAY" totalsRowFunction="sum" dataDxfId="349" totalsRowDxfId="170" dataCellStyle="Comma"/>
    <tableColumn id="7" xr3:uid="{D9ADDB8D-80E4-41B6-998B-0441513A27E1}" name="JUN" totalsRowFunction="sum" dataDxfId="348" totalsRowDxfId="169" dataCellStyle="Comma"/>
    <tableColumn id="8" xr3:uid="{A21B7B7F-D5C5-45EC-8E5B-74CFB563C5B5}" name="JUL" totalsRowFunction="sum" dataDxfId="347" totalsRowDxfId="168" dataCellStyle="Comma"/>
    <tableColumn id="9" xr3:uid="{60BCC3A2-0012-4E78-8DF7-466F18B42BD9}" name="AUG" totalsRowFunction="sum" dataDxfId="346" totalsRowDxfId="167" dataCellStyle="Comma"/>
    <tableColumn id="10" xr3:uid="{0AD1E5E6-D8DB-4D6B-BD0E-CC0EB0AECE2F}" name="SEP" totalsRowFunction="sum" dataDxfId="345" totalsRowDxfId="166" dataCellStyle="Comma"/>
    <tableColumn id="11" xr3:uid="{E41F568B-6082-47D8-8263-21BE49CFE59B}" name="OCT" totalsRowFunction="sum" dataDxfId="344" totalsRowDxfId="165" dataCellStyle="Comma"/>
    <tableColumn id="12" xr3:uid="{9082F1E9-2369-4310-9B3F-D524B128AE63}" name="NOV" totalsRowFunction="sum" dataDxfId="343" totalsRowDxfId="164" dataCellStyle="Comma"/>
    <tableColumn id="13" xr3:uid="{A720C000-AFE7-4B93-BB74-D3B910CA2DEE}" name="DEC" totalsRowFunction="sum" dataDxfId="342" totalsRowDxfId="163" dataCellStyle="Comma"/>
    <tableColumn id="14" xr3:uid="{7733C05C-F4E6-4971-8E3C-C4A64F8C1668}" name="Total" totalsRowFunction="sum" dataDxfId="245" totalsRowDxfId="162">
      <calculatedColumnFormula>SUM(C11:N11)</calculatedColumnFormula>
    </tableColumn>
    <tableColumn id="15" xr3:uid="{B3EBB180-551B-442A-8685-66DAE5080FFB}" name="Avg" totalsRowFunction="custom" dataDxfId="244" totalsRowDxfId="161">
      <calculatedColumnFormula>O11/COLUMNS(C11:N11)</calculatedColumnFormula>
      <totalsRowFormula>Table2[[#Totals],[Total]]/COLUMNS(Table2[[#Totals],[JAN]:[DEC]])</totalsRowFormula>
    </tableColumn>
  </tableColumns>
  <tableStyleInfo name="V42_IncomeCategory2" showFirstColumn="1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4E735E-F581-47CA-89B7-884CE224D1AA}" name="Table3" displayName="Table3" ref="B20:P34" totalsRowCount="1" headerRowDxfId="9" dataDxfId="374" totalsRowDxfId="208" totalsRowBorderDxfId="209" headerRowCellStyle="Bad" dataCellStyle="Comma">
  <tableColumns count="15">
    <tableColumn id="1" xr3:uid="{8C2A3E98-5F83-4BD9-B683-F87606D0BD97}" name="Monthly Expenses" totalsRowFunction="custom" dataDxfId="361" totalsRowDxfId="160">
      <totalsRowFormula>"Total "&amp;Table3[[#Headers],[Monthly Expenses]]</totalsRowFormula>
    </tableColumn>
    <tableColumn id="2" xr3:uid="{95B63A24-2DBF-4C77-890E-EB1EDDD871A4}" name="JAN" totalsRowFunction="sum" dataDxfId="341" totalsRowDxfId="159" dataCellStyle="Comma"/>
    <tableColumn id="3" xr3:uid="{A145440B-DCB0-486E-8F4C-FE8385874934}" name="FEB" totalsRowFunction="sum" dataDxfId="340" totalsRowDxfId="158" dataCellStyle="Comma"/>
    <tableColumn id="4" xr3:uid="{B5515BB0-566A-443C-95BD-0CD5D750EA22}" name="MAR" totalsRowFunction="sum" dataDxfId="339" totalsRowDxfId="157" dataCellStyle="Comma"/>
    <tableColumn id="5" xr3:uid="{AAE96C9A-A9C8-4C56-97D7-03F82B6F2D9C}" name="APR" totalsRowFunction="sum" dataDxfId="338" totalsRowDxfId="156" dataCellStyle="Comma"/>
    <tableColumn id="6" xr3:uid="{CDD7FC62-D185-4FA3-9AF3-40DC515CE58A}" name="MAY" totalsRowFunction="sum" dataDxfId="337" totalsRowDxfId="155" dataCellStyle="Comma"/>
    <tableColumn id="7" xr3:uid="{FCB5B869-E27D-4CD0-8195-F11DDB2825F1}" name="JUN" totalsRowFunction="sum" dataDxfId="336" totalsRowDxfId="154" dataCellStyle="Comma"/>
    <tableColumn id="8" xr3:uid="{5E6B914A-271F-42BB-B28B-E8A34585BA53}" name="JUL" totalsRowFunction="sum" dataDxfId="335" totalsRowDxfId="153" dataCellStyle="Comma"/>
    <tableColumn id="9" xr3:uid="{4949B6A5-FE7D-4DAD-8DFE-2A769E5CBB3F}" name="AUG" totalsRowFunction="sum" dataDxfId="334" totalsRowDxfId="152" dataCellStyle="Comma"/>
    <tableColumn id="10" xr3:uid="{DAA016F1-74A2-4E69-B9AA-2E803CE05222}" name="SEP" totalsRowFunction="sum" dataDxfId="333" totalsRowDxfId="151" dataCellStyle="Comma"/>
    <tableColumn id="11" xr3:uid="{D9C6F830-586E-4319-B8E4-92F68AC22709}" name="OCT" totalsRowFunction="sum" dataDxfId="332" totalsRowDxfId="150" dataCellStyle="Comma"/>
    <tableColumn id="12" xr3:uid="{6808F269-171C-49E9-9119-49F731521347}" name="NOV" totalsRowFunction="sum" dataDxfId="331" totalsRowDxfId="149" dataCellStyle="Comma"/>
    <tableColumn id="13" xr3:uid="{1C0DDC96-1A50-4EDB-8BFB-40AC91ADBC9B}" name="DEC" totalsRowFunction="sum" dataDxfId="330" totalsRowDxfId="148" dataCellStyle="Comma"/>
    <tableColumn id="14" xr3:uid="{E2ED162A-D5AE-47C0-96B8-C99B7ED5BB37}" name="Total" totalsRowFunction="sum" dataDxfId="243" totalsRowDxfId="147">
      <calculatedColumnFormula>SUM(C21:N21)</calculatedColumnFormula>
    </tableColumn>
    <tableColumn id="15" xr3:uid="{83F07100-FDEF-409D-815D-A8F4158A7EA3}" name="Avg" totalsRowFunction="custom" dataDxfId="242" totalsRowDxfId="146">
      <calculatedColumnFormula>O21/COLUMNS(C21:N21)</calculatedColumnFormula>
      <totalsRowFormula>Table3[[#Totals],[Total]]/COLUMNS(Table3[[#Totals],[JAN]:[DEC]])</totalsRowFormula>
    </tableColumn>
  </tableColumns>
  <tableStyleInfo name="V42_ExpenseCategory2" showFirstColumn="1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62642F-1853-489B-99B1-B7E675018B72}" name="Table4" displayName="Table4" ref="B36:P44" totalsRowCount="1" headerRowDxfId="8" dataDxfId="373" totalsRowDxfId="210" headerRowBorderDxfId="371" tableBorderDxfId="372" totalsRowBorderDxfId="211" headerRowCellStyle="Bad" dataCellStyle="Comma">
  <tableColumns count="15">
    <tableColumn id="1" xr3:uid="{090B4F27-9839-42D3-A515-0A59047F9011}" name="Segment # 1" totalsRowFunction="custom" dataDxfId="360" totalsRowDxfId="145">
      <totalsRowFormula>"Total "&amp;Table4[[#Headers],[Segment '# 1]]</totalsRowFormula>
    </tableColumn>
    <tableColumn id="2" xr3:uid="{7264E9FA-167D-42BF-8E2F-27425F5DAB21}" name="JAN" totalsRowFunction="sum" dataDxfId="329" totalsRowDxfId="144" dataCellStyle="Comma"/>
    <tableColumn id="3" xr3:uid="{6F27D462-0425-43DB-A2C4-1B0EF1A07A8A}" name="FEB" totalsRowFunction="sum" dataDxfId="328" totalsRowDxfId="143" dataCellStyle="Comma"/>
    <tableColumn id="4" xr3:uid="{FBC6A1F5-9FE3-4CC6-AD3A-4563260ED06D}" name="MAR" totalsRowFunction="sum" dataDxfId="327" totalsRowDxfId="142" dataCellStyle="Comma"/>
    <tableColumn id="5" xr3:uid="{B7FC28EC-8A96-465B-971A-E6F2DFADAC28}" name="APR" totalsRowFunction="sum" dataDxfId="326" totalsRowDxfId="141" dataCellStyle="Comma"/>
    <tableColumn id="6" xr3:uid="{AF0E5A3F-0921-4743-B61C-C6F401537403}" name="MAY" totalsRowFunction="sum" dataDxfId="325" totalsRowDxfId="140" dataCellStyle="Comma"/>
    <tableColumn id="7" xr3:uid="{063469E2-22BF-4308-A494-C133FED41250}" name="JUN" totalsRowFunction="sum" dataDxfId="324" totalsRowDxfId="139" dataCellStyle="Comma"/>
    <tableColumn id="8" xr3:uid="{4CA86EAF-9934-4FE5-8B2E-B9521B96CECE}" name="JUL" totalsRowFunction="sum" dataDxfId="323" totalsRowDxfId="138" dataCellStyle="Comma"/>
    <tableColumn id="9" xr3:uid="{DB344396-586D-44ED-A706-D6902D978B29}" name="AUG" totalsRowFunction="sum" dataDxfId="322" totalsRowDxfId="137" dataCellStyle="Comma"/>
    <tableColumn id="10" xr3:uid="{BCC4CC1E-50C7-4D0E-AB2D-58D91FFA2F06}" name="SEP" totalsRowFunction="sum" dataDxfId="321" totalsRowDxfId="136" dataCellStyle="Comma"/>
    <tableColumn id="11" xr3:uid="{6724EDFE-B980-42F9-9357-D1DF8EF5FA64}" name="OCT" totalsRowFunction="sum" dataDxfId="320" totalsRowDxfId="135" dataCellStyle="Comma"/>
    <tableColumn id="12" xr3:uid="{2C1C800B-5954-4BBC-A32B-3E6113B62697}" name="NOV" totalsRowFunction="sum" dataDxfId="319" totalsRowDxfId="134" dataCellStyle="Comma"/>
    <tableColumn id="13" xr3:uid="{383C3587-65BF-4808-8CBF-BF3E4C98314A}" name="DEC" totalsRowFunction="sum" dataDxfId="318" totalsRowDxfId="133" dataCellStyle="Comma"/>
    <tableColumn id="14" xr3:uid="{5F60A74C-36B2-4293-9DEB-BBFFD1026AC3}" name="Total" totalsRowFunction="sum" dataDxfId="241" totalsRowDxfId="132">
      <calculatedColumnFormula>SUM(C37:N37)</calculatedColumnFormula>
    </tableColumn>
    <tableColumn id="15" xr3:uid="{1C533F95-91BA-4782-A933-337A6E994C6C}" name="Avg" totalsRowFunction="custom" dataDxfId="240" totalsRowDxfId="131">
      <calculatedColumnFormula>O37/COLUMNS(C37:N37)</calculatedColumnFormula>
      <totalsRowFormula>Table4[[#Totals],[Total]]/COLUMNS(Table4[[#Totals],[JAN]:[DEC]])</totalsRowFormula>
    </tableColumn>
  </tableColumns>
  <tableStyleInfo name="V42_ExpenseCategory2" showFirstColumn="1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BFE046-7965-45EB-8CDA-31BEBFE755A7}" name="Table5" displayName="Table5" ref="B46:P54" totalsRowCount="1" headerRowDxfId="7" dataDxfId="370" totalsRowDxfId="212" totalsRowBorderDxfId="213" headerRowCellStyle="Bad" dataCellStyle="Comma">
  <tableColumns count="15">
    <tableColumn id="1" xr3:uid="{6E7CDD8B-1BAB-4B70-9A55-46A8B7E7F3D0}" name="Segment # 2" totalsRowFunction="custom" dataDxfId="359" totalsRowDxfId="130">
      <totalsRowFormula>"Total "&amp;Table5[[#Headers],[Segment '# 2]]</totalsRowFormula>
    </tableColumn>
    <tableColumn id="2" xr3:uid="{0C944DC7-801F-4413-98B6-5A6F8B412016}" name="JAN" totalsRowFunction="sum" dataDxfId="317" totalsRowDxfId="129" dataCellStyle="Comma"/>
    <tableColumn id="3" xr3:uid="{806533B2-014C-4D1B-9761-54ACA3B67193}" name="FEB" totalsRowFunction="sum" dataDxfId="316" totalsRowDxfId="128" dataCellStyle="Comma"/>
    <tableColumn id="4" xr3:uid="{EB1BC60C-2BE7-4BE5-9A2E-0252CCF0F611}" name="MAR" totalsRowFunction="sum" dataDxfId="315" totalsRowDxfId="127" dataCellStyle="Comma"/>
    <tableColumn id="5" xr3:uid="{107386D9-61A1-41DA-8B61-3063C8D7288C}" name="APR" totalsRowFunction="sum" dataDxfId="314" totalsRowDxfId="126" dataCellStyle="Comma"/>
    <tableColumn id="6" xr3:uid="{0B4F2ED8-87FA-48E8-85C0-B30E11237F74}" name="MAY" totalsRowFunction="sum" dataDxfId="313" totalsRowDxfId="125" dataCellStyle="Comma"/>
    <tableColumn id="7" xr3:uid="{DCD4EEBF-C407-4268-91F0-C32D08AFE375}" name="JUN" totalsRowFunction="sum" dataDxfId="312" totalsRowDxfId="124" dataCellStyle="Comma"/>
    <tableColumn id="8" xr3:uid="{3273CF14-9A0A-4A42-9F8A-40E536DB7173}" name="JUL" totalsRowFunction="sum" dataDxfId="311" totalsRowDxfId="123" dataCellStyle="Comma"/>
    <tableColumn id="9" xr3:uid="{2F69EBBB-4EEA-4174-B87E-582C4E9357D6}" name="AUG" totalsRowFunction="sum" dataDxfId="310" totalsRowDxfId="122" dataCellStyle="Comma"/>
    <tableColumn id="10" xr3:uid="{3B1B7522-EB0B-44BA-A8FA-523C6F9EDD3E}" name="SEP" totalsRowFunction="sum" dataDxfId="309" totalsRowDxfId="121" dataCellStyle="Comma"/>
    <tableColumn id="11" xr3:uid="{6B8EF173-A15B-4802-81FB-77BBCB270298}" name="OCT" totalsRowFunction="sum" dataDxfId="308" totalsRowDxfId="120" dataCellStyle="Comma"/>
    <tableColumn id="12" xr3:uid="{3239BD04-4E93-4A32-9A7B-FEAD96318B2E}" name="NOV" totalsRowFunction="sum" dataDxfId="307" totalsRowDxfId="119" dataCellStyle="Comma"/>
    <tableColumn id="13" xr3:uid="{8DDEC922-3E9F-407D-BDFF-9329FA5BFDDA}" name="DEC" totalsRowFunction="sum" dataDxfId="306" totalsRowDxfId="118" dataCellStyle="Comma"/>
    <tableColumn id="14" xr3:uid="{0C0EA42D-4793-4E9D-A18C-F5F2C6D70661}" name="Total" totalsRowFunction="sum" dataDxfId="239" totalsRowDxfId="117">
      <calculatedColumnFormula>SUM(C47:N47)</calculatedColumnFormula>
    </tableColumn>
    <tableColumn id="15" xr3:uid="{57E05C6C-7C15-4210-A4D3-396188CA4A25}" name="Avg" totalsRowFunction="custom" dataDxfId="238" totalsRowDxfId="116">
      <calculatedColumnFormula>O47/COLUMNS(C47:N47)</calculatedColumnFormula>
      <totalsRowFormula>Table5[[#Totals],[Total]]/COLUMNS(Table5[[#Totals],[JAN]:[DEC]])</totalsRowFormula>
    </tableColumn>
  </tableColumns>
  <tableStyleInfo name="V42_ExpenseCategory2" showFirstColumn="1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9FA1DCA-4103-4718-B728-1C64CBAA92F2}" name="Table6" displayName="Table6" ref="B56:P61" totalsRowCount="1" headerRowDxfId="6" dataDxfId="369" totalsRowDxfId="214" totalsRowBorderDxfId="215" headerRowCellStyle="Bad">
  <tableColumns count="15">
    <tableColumn id="1" xr3:uid="{830FB7DF-1C2C-4ADB-AF93-395C25CC74E3}" name="Segment # 3" totalsRowFunction="custom" dataDxfId="358" totalsRowDxfId="115">
      <totalsRowFormula>"Total " &amp; Table6[[#Headers],[Segment '# 3]]</totalsRowFormula>
    </tableColumn>
    <tableColumn id="2" xr3:uid="{F862C766-783F-487C-831B-8B1932AFB0BD}" name="JAN" totalsRowFunction="sum" dataDxfId="305" totalsRowDxfId="114"/>
    <tableColumn id="3" xr3:uid="{5CB2AD8A-99B3-48DA-AE0F-CFDB512FEFBB}" name="FEB" totalsRowFunction="sum" dataDxfId="304" totalsRowDxfId="113"/>
    <tableColumn id="4" xr3:uid="{F4D50B16-352E-409F-B063-815D8D77C25A}" name="MAR" totalsRowFunction="sum" dataDxfId="303" totalsRowDxfId="112"/>
    <tableColumn id="5" xr3:uid="{B8FE5570-86F0-4C8A-BE26-6737154A18D8}" name="APR" totalsRowFunction="sum" dataDxfId="302" totalsRowDxfId="111"/>
    <tableColumn id="6" xr3:uid="{24210F8A-EE3B-4F5A-BCD8-FD7E59A79D39}" name="MAY" totalsRowFunction="sum" dataDxfId="301" totalsRowDxfId="110"/>
    <tableColumn id="7" xr3:uid="{34240359-D715-4772-8F1D-B203F72F2E39}" name="JUN" totalsRowFunction="sum" dataDxfId="300" totalsRowDxfId="109"/>
    <tableColumn id="8" xr3:uid="{95C107FF-4696-4C4E-BAFB-BF3F470A4828}" name="JUL" totalsRowFunction="sum" dataDxfId="299" totalsRowDxfId="108"/>
    <tableColumn id="9" xr3:uid="{519B1E42-F840-4AF6-90C4-B81BA40AA757}" name="AUG" totalsRowFunction="sum" dataDxfId="298" totalsRowDxfId="107"/>
    <tableColumn id="10" xr3:uid="{A06D6C66-BCDA-46BB-91E8-CA2D9862B784}" name="SEP" totalsRowFunction="sum" dataDxfId="297" totalsRowDxfId="106"/>
    <tableColumn id="11" xr3:uid="{DB31CF47-DC14-4EEF-B9A3-8000BF0E8842}" name="OCT" totalsRowFunction="sum" dataDxfId="296" totalsRowDxfId="105"/>
    <tableColumn id="12" xr3:uid="{5B664A00-F405-4F23-AF28-AF703683769A}" name="NOV" totalsRowFunction="sum" dataDxfId="295" totalsRowDxfId="104"/>
    <tableColumn id="13" xr3:uid="{B5951E2F-94A5-4E2E-A054-D45B10E8572E}" name="DEC" totalsRowFunction="sum" dataDxfId="294" totalsRowDxfId="103"/>
    <tableColumn id="14" xr3:uid="{0983AB3B-1D74-4597-935E-CC40970E0001}" name="Total" totalsRowFunction="sum" dataDxfId="237" totalsRowDxfId="102">
      <calculatedColumnFormula>SUM(C57:N57)</calculatedColumnFormula>
    </tableColumn>
    <tableColumn id="15" xr3:uid="{210454A4-7FD5-48F4-85BF-ACEAE5A8A42C}" name="Avg" totalsRowFunction="custom" dataDxfId="236" totalsRowDxfId="101">
      <calculatedColumnFormula>O57/COLUMNS(C57:N57)</calculatedColumnFormula>
      <totalsRowFormula>Table6[[#Totals],[Total]]/COLUMNS(Table6[[#Totals],[JAN]:[DEC]])</totalsRowFormula>
    </tableColumn>
  </tableColumns>
  <tableStyleInfo name="V42_ExpenseCategory2" showFirstColumn="1" showLastColumn="0" showRowStripes="0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A9E393-C17C-499D-8C72-7AD9945A7852}" name="Table7" displayName="Table7" ref="B63:P73" totalsRowCount="1" headerRowDxfId="5" dataDxfId="368" totalsRowDxfId="216" totalsRowBorderDxfId="217" headerRowCellStyle="Bad" dataCellStyle="Comma">
  <tableColumns count="15">
    <tableColumn id="1" xr3:uid="{08FAF48D-C65D-44DD-B387-F6B0CDD14D31}" name="Segment # 4" totalsRowFunction="custom" dataDxfId="357" totalsRowDxfId="100">
      <totalsRowFormula>"Total " &amp; Table7[[#Headers],[Segment '# 4]]</totalsRowFormula>
    </tableColumn>
    <tableColumn id="2" xr3:uid="{2AB31206-A9EB-4721-86C1-26D9128DDAFA}" name="JAN" totalsRowFunction="sum" dataDxfId="293" totalsRowDxfId="99" dataCellStyle="Comma"/>
    <tableColumn id="3" xr3:uid="{FA0D10F7-DA22-498E-ABAC-2632C49C641C}" name="FEB" totalsRowFunction="sum" dataDxfId="292" totalsRowDxfId="98" dataCellStyle="Comma"/>
    <tableColumn id="4" xr3:uid="{6741B197-F1D8-42E7-B7DC-6B65441B0FC8}" name="MAR" totalsRowFunction="sum" dataDxfId="291" totalsRowDxfId="97" dataCellStyle="Comma"/>
    <tableColumn id="5" xr3:uid="{F2BB97E9-9746-4FCD-B96D-4FAFE214943F}" name="APR" totalsRowFunction="sum" dataDxfId="290" totalsRowDxfId="96" dataCellStyle="Comma"/>
    <tableColumn id="6" xr3:uid="{18E0E6F8-E044-4299-9CC3-E723FB4324E9}" name="MAY" totalsRowFunction="sum" dataDxfId="289" totalsRowDxfId="95" dataCellStyle="Comma"/>
    <tableColumn id="7" xr3:uid="{992FF56D-1B29-4709-8768-1A1444399839}" name="JUN" totalsRowFunction="sum" dataDxfId="288" totalsRowDxfId="94" dataCellStyle="Comma"/>
    <tableColumn id="8" xr3:uid="{9790A744-839D-4B8D-9088-2FE292B8CD38}" name="JUL" totalsRowFunction="sum" dataDxfId="287" totalsRowDxfId="93" dataCellStyle="Comma"/>
    <tableColumn id="9" xr3:uid="{75EE9DED-DB82-45BE-BA48-83DA49030530}" name="AUG" totalsRowFunction="sum" dataDxfId="286" totalsRowDxfId="92" dataCellStyle="Comma"/>
    <tableColumn id="10" xr3:uid="{1BAE9A48-8BF9-4E28-96DA-8FE299D387BC}" name="SEP" totalsRowFunction="sum" dataDxfId="285" totalsRowDxfId="91" dataCellStyle="Comma"/>
    <tableColumn id="11" xr3:uid="{30D896B8-0D89-4A64-8ED8-1F00DED7833F}" name="OCT" totalsRowFunction="sum" dataDxfId="284" totalsRowDxfId="90" dataCellStyle="Comma"/>
    <tableColumn id="12" xr3:uid="{7C8D67FC-A04C-4C1D-A886-5E89142CCB0E}" name="NOV" totalsRowFunction="sum" dataDxfId="283" totalsRowDxfId="89" dataCellStyle="Comma"/>
    <tableColumn id="13" xr3:uid="{854512F2-FEEF-42FA-A4C4-4775FF291039}" name="DEC" totalsRowFunction="sum" dataDxfId="282" totalsRowDxfId="88" dataCellStyle="Comma"/>
    <tableColumn id="14" xr3:uid="{61646B81-0C8E-45B1-8EE5-0316790CC26F}" name="Total" totalsRowFunction="sum" dataDxfId="235" totalsRowDxfId="87">
      <calculatedColumnFormula>SUM(C64:N64)</calculatedColumnFormula>
    </tableColumn>
    <tableColumn id="15" xr3:uid="{EBD8CC18-24CE-4B89-927D-7BB7A70D7E85}" name="Avg" totalsRowFunction="custom" dataDxfId="234" totalsRowDxfId="86">
      <calculatedColumnFormula>O64/COLUMNS(C64:N64)</calculatedColumnFormula>
      <totalsRowFormula>Table7[[#Totals],[Total]]/COLUMNS(Table7[[#Totals],[JAN]:[DEC]])</totalsRowFormula>
    </tableColumn>
  </tableColumns>
  <tableStyleInfo name="V42_ExpenseCategory2" showFirstColumn="1" showLastColumn="0" showRowStripes="0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BDB4DB-EA47-4DF9-9807-AC0BDC623332}" name="Table8" displayName="Table8" ref="B75:P87" totalsRowCount="1" headerRowDxfId="4" dataDxfId="367" totalsRowDxfId="218" totalsRowBorderDxfId="219" headerRowCellStyle="Bad" dataCellStyle="Comma">
  <tableColumns count="15">
    <tableColumn id="1" xr3:uid="{3918615B-E2D5-407A-976F-1C93DAE19A12}" name="Segment # 5" totalsRowFunction="custom" dataDxfId="356" totalsRowDxfId="85">
      <totalsRowFormula>"Total " &amp; Table8[[#Headers],[Segment '# 5]]</totalsRowFormula>
    </tableColumn>
    <tableColumn id="2" xr3:uid="{EF3F9352-EE24-4BE4-9E9E-F1EDAE5E8171}" name="JAN" totalsRowFunction="sum" dataDxfId="281" totalsRowDxfId="84" dataCellStyle="Comma"/>
    <tableColumn id="3" xr3:uid="{90075763-677E-4D96-97EB-FFE049ACAD76}" name="FEB" totalsRowFunction="sum" dataDxfId="280" totalsRowDxfId="83" dataCellStyle="Comma"/>
    <tableColumn id="4" xr3:uid="{13EE8649-3218-49FF-890F-FB9335BEE6F4}" name="MAR" totalsRowFunction="sum" dataDxfId="279" totalsRowDxfId="82" dataCellStyle="Comma"/>
    <tableColumn id="5" xr3:uid="{B6AF8E48-4073-4028-B8CA-A7C52A4305B8}" name="APR" totalsRowFunction="sum" dataDxfId="278" totalsRowDxfId="81" dataCellStyle="Comma"/>
    <tableColumn id="6" xr3:uid="{4EF92F3B-8969-46F7-BE86-05EC743EF172}" name="MAY" totalsRowFunction="sum" dataDxfId="277" totalsRowDxfId="80" dataCellStyle="Comma"/>
    <tableColumn id="7" xr3:uid="{977C8366-D842-4539-B8F2-83AEE0E4E067}" name="JUN" totalsRowFunction="sum" dataDxfId="276" totalsRowDxfId="79" dataCellStyle="Comma"/>
    <tableColumn id="8" xr3:uid="{97604C60-F5AD-4721-97FE-BE97140A055E}" name="JUL" totalsRowFunction="sum" dataDxfId="275" totalsRowDxfId="78" dataCellStyle="Comma"/>
    <tableColumn id="9" xr3:uid="{850CECE3-8091-44A7-9DAD-FE1013C0118E}" name="AUG" totalsRowFunction="sum" dataDxfId="274" totalsRowDxfId="77" dataCellStyle="Comma"/>
    <tableColumn id="10" xr3:uid="{A17E42BA-6278-406F-B4F0-1C6BCD64FBDF}" name="SEP" totalsRowFunction="sum" dataDxfId="273" totalsRowDxfId="76" dataCellStyle="Comma"/>
    <tableColumn id="11" xr3:uid="{B1639950-68E4-44BC-B9B9-218BB6E9B6D3}" name="OCT" totalsRowFunction="sum" dataDxfId="272" totalsRowDxfId="75" dataCellStyle="Comma"/>
    <tableColumn id="12" xr3:uid="{0CD42CF2-6A0E-410D-9A0B-A7DFE3832841}" name="NOV" totalsRowFunction="sum" dataDxfId="271" totalsRowDxfId="74" dataCellStyle="Comma"/>
    <tableColumn id="13" xr3:uid="{ECE2BA45-1EEE-471E-A75E-9D1C6AE3CEA1}" name="DEC" totalsRowFunction="sum" dataDxfId="270" totalsRowDxfId="73" dataCellStyle="Comma"/>
    <tableColumn id="14" xr3:uid="{070731A1-4553-4812-A778-0E2ABE23A75B}" name="Total" totalsRowFunction="sum" dataDxfId="233" totalsRowDxfId="72">
      <calculatedColumnFormula>SUM(C76:N76)</calculatedColumnFormula>
    </tableColumn>
    <tableColumn id="15" xr3:uid="{71AA95EE-A0D1-48FE-94B6-EC917A2B548D}" name="Avg" totalsRowFunction="custom" dataDxfId="232" totalsRowDxfId="71">
      <calculatedColumnFormula>O76/COLUMNS(C76:N76)</calculatedColumnFormula>
      <totalsRowFormula>Table8[[#Totals],[Total]]/COLUMNS(Table8[[#Totals],[JAN]:[DEC]])</totalsRowFormula>
    </tableColumn>
  </tableColumns>
  <tableStyleInfo name="V42_ExpenseCategory2" showFirstColumn="1" showLastColumn="0" showRowStripes="0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E6FCF63-1C40-41EB-A597-68D39C1CF881}" name="Table9" displayName="Table9" ref="B89:P96" totalsRowCount="1" headerRowDxfId="3" dataDxfId="366" totalsRowDxfId="220" totalsRowBorderDxfId="221" headerRowCellStyle="Bad" dataCellStyle="Comma">
  <tableColumns count="15">
    <tableColumn id="1" xr3:uid="{24DF2494-B5F0-4D2E-9998-47EA82A5DBC8}" name="Segment # 6" totalsRowFunction="custom" dataDxfId="355" totalsRowDxfId="70">
      <totalsRowFormula>"Total " &amp;Table9[[#Headers],[Segment '# 6]]</totalsRowFormula>
    </tableColumn>
    <tableColumn id="2" xr3:uid="{218339FA-4356-415D-B405-8C311CD5B76E}" name="JAN" totalsRowFunction="sum" dataDxfId="269" totalsRowDxfId="69" dataCellStyle="Comma"/>
    <tableColumn id="3" xr3:uid="{96549571-B66B-4B7F-841F-CF3851D2E09D}" name="FEB" totalsRowFunction="sum" dataDxfId="268" totalsRowDxfId="68" dataCellStyle="Comma"/>
    <tableColumn id="4" xr3:uid="{A139296E-5763-420E-BEA0-00726E9729E6}" name="MAR" totalsRowFunction="sum" dataDxfId="267" totalsRowDxfId="67" dataCellStyle="Comma"/>
    <tableColumn id="5" xr3:uid="{86A9B010-D12A-47CB-88EF-8AB839397EBF}" name="APR" totalsRowFunction="sum" dataDxfId="266" totalsRowDxfId="66" dataCellStyle="Comma"/>
    <tableColumn id="6" xr3:uid="{9B2E79AE-500F-489B-BBFB-49BCD2F3A8D8}" name="MAY" totalsRowFunction="sum" dataDxfId="265" totalsRowDxfId="65" dataCellStyle="Comma"/>
    <tableColumn id="7" xr3:uid="{4F7B54A7-214F-4EFC-84E1-4A7D09E3DE0F}" name="JUN" totalsRowFunction="sum" dataDxfId="264" totalsRowDxfId="64" dataCellStyle="Comma"/>
    <tableColumn id="8" xr3:uid="{34C1EB34-84F9-4CE5-9638-18C45D5C9402}" name="JUL" totalsRowFunction="sum" dataDxfId="263" totalsRowDxfId="63" dataCellStyle="Comma"/>
    <tableColumn id="9" xr3:uid="{86A27740-2B3C-4B70-99BE-0597C7F2FACD}" name="AUG" totalsRowFunction="sum" dataDxfId="262" totalsRowDxfId="62" dataCellStyle="Comma"/>
    <tableColumn id="10" xr3:uid="{25417E93-1028-4F16-90C8-6195E355A806}" name="SEP" totalsRowFunction="sum" dataDxfId="261" totalsRowDxfId="61" dataCellStyle="Comma"/>
    <tableColumn id="11" xr3:uid="{E558A2D3-7EAE-4132-B43E-420282457C3E}" name="OCT" totalsRowFunction="sum" dataDxfId="260" totalsRowDxfId="60" dataCellStyle="Comma"/>
    <tableColumn id="12" xr3:uid="{D0ECCEB8-2F24-4E25-BCDC-71C7D47C2B27}" name="NOV" totalsRowFunction="sum" dataDxfId="259" totalsRowDxfId="59" dataCellStyle="Comma"/>
    <tableColumn id="13" xr3:uid="{EF244DB0-22BA-4937-95F6-E639B78276BE}" name="DEC" totalsRowFunction="sum" dataDxfId="258" totalsRowDxfId="58" dataCellStyle="Comma"/>
    <tableColumn id="14" xr3:uid="{A8A98576-D189-4AFF-92DF-B6643B3904DF}" name="Total" totalsRowFunction="sum" dataDxfId="231" totalsRowDxfId="57">
      <calculatedColumnFormula>SUM(C90:N90)</calculatedColumnFormula>
    </tableColumn>
    <tableColumn id="15" xr3:uid="{66B7DD07-539C-4BEF-95BE-3C3013580388}" name="Avg" totalsRowFunction="custom" dataDxfId="230" totalsRowDxfId="56">
      <calculatedColumnFormula>O90/COLUMNS(C90:N90)</calculatedColumnFormula>
      <totalsRowFormula>Table9[[#Totals],[Total]]/COLUMNS(Table9[[#Totals],[JAN]:[DEC]])</totalsRowFormula>
    </tableColumn>
  </tableColumns>
  <tableStyleInfo name="V42_ExpenseCategory2" showFirstColumn="1" showLastColumn="0" showRowStripes="0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590903-63BA-4A83-8BA4-74FE13857466}" name="Table10" displayName="Table10" ref="B98:P106" totalsRowCount="1" headerRowDxfId="2" dataDxfId="365" totalsRowDxfId="222" totalsRowBorderDxfId="223" headerRowCellStyle="Bad" dataCellStyle="Comma">
  <tableColumns count="15">
    <tableColumn id="1" xr3:uid="{7C38E2A0-FFDB-47C5-A87D-5E9A804C8F00}" name="Segment # 7" totalsRowFunction="custom" dataDxfId="354" totalsRowDxfId="55">
      <totalsRowFormula>"Total " &amp; Table10[[#Headers],[Segment '# 7]]</totalsRowFormula>
    </tableColumn>
    <tableColumn id="2" xr3:uid="{3C6842F2-48E3-4298-8B11-248C84530673}" name="JAN" totalsRowFunction="sum" dataDxfId="257" totalsRowDxfId="54" dataCellStyle="Comma"/>
    <tableColumn id="3" xr3:uid="{B22130A6-3341-43EC-9A4E-1FC6F6A8E0B1}" name="FEB" totalsRowFunction="sum" dataDxfId="256" totalsRowDxfId="53" dataCellStyle="Comma"/>
    <tableColumn id="4" xr3:uid="{8FF477AB-D5AA-43FF-BD30-8D0D088E7353}" name="MAR" totalsRowFunction="sum" dataDxfId="255" totalsRowDxfId="52" dataCellStyle="Comma"/>
    <tableColumn id="5" xr3:uid="{37673718-D16A-47B0-9037-20F3441A354E}" name="APR" totalsRowFunction="sum" dataDxfId="254" totalsRowDxfId="51" dataCellStyle="Comma"/>
    <tableColumn id="6" xr3:uid="{C65E1C38-F273-415B-B58E-72DEEC6AF9BA}" name="MAY" totalsRowFunction="sum" dataDxfId="253" totalsRowDxfId="50" dataCellStyle="Comma"/>
    <tableColumn id="7" xr3:uid="{BB6C56A6-4D6D-400C-95B3-EC1D41FA35A1}" name="JUN" totalsRowFunction="sum" dataDxfId="252" totalsRowDxfId="49" dataCellStyle="Comma"/>
    <tableColumn id="8" xr3:uid="{57175C65-856F-4DDC-8E5D-82DE383CA80C}" name="JUL" totalsRowFunction="sum" dataDxfId="251" totalsRowDxfId="48" dataCellStyle="Comma"/>
    <tableColumn id="9" xr3:uid="{36F85377-C5FA-4421-BBA1-D75FA7C760BB}" name="AUG" totalsRowFunction="sum" dataDxfId="250" totalsRowDxfId="47" dataCellStyle="Comma"/>
    <tableColumn id="10" xr3:uid="{F5C10711-9E14-4344-9735-D33121A4CFC5}" name="SEP" totalsRowFunction="sum" dataDxfId="249" totalsRowDxfId="46" dataCellStyle="Comma"/>
    <tableColumn id="11" xr3:uid="{8AA13AD3-C4F8-432D-81BC-0CA7793CDD6E}" name="OCT" totalsRowFunction="sum" dataDxfId="248" totalsRowDxfId="45" dataCellStyle="Comma"/>
    <tableColumn id="12" xr3:uid="{313456FC-CC53-4BC3-91FB-E38D4E15BE50}" name="NOV" totalsRowFunction="sum" dataDxfId="247" totalsRowDxfId="44" dataCellStyle="Comma"/>
    <tableColumn id="13" xr3:uid="{2DAE6B55-7C74-4946-A3C7-811520A584E0}" name="DEC" totalsRowFunction="sum" dataDxfId="246" totalsRowDxfId="43" dataCellStyle="Comma"/>
    <tableColumn id="14" xr3:uid="{67885777-19EA-4A33-8833-05F08D9B5036}" name="Total" totalsRowFunction="sum" dataDxfId="229" totalsRowDxfId="42">
      <calculatedColumnFormula>SUM(C99:N99)</calculatedColumnFormula>
    </tableColumn>
    <tableColumn id="15" xr3:uid="{EF18CC9F-232A-44F3-875C-8CB3A2C95684}" name="Avg" totalsRowFunction="custom" dataDxfId="228" totalsRowDxfId="41">
      <calculatedColumnFormula>O99/COLUMNS(C99:N99)</calculatedColumnFormula>
      <totalsRowFormula>Table10[[#Totals],[Total]]/COLUMNS(Table10[[#Totals],[JAN]:[DEC]])</totalsRowFormula>
    </tableColumn>
  </tableColumns>
  <tableStyleInfo name="V42_ExpenseCategory2" showFirstColumn="1" showLastColumn="0" showRowStripes="0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6F186C-5230-4CAF-902F-B17C6724C01C}" name="Table11" displayName="Table11" ref="B108:P113" totalsRowCount="1" headerRowDxfId="1" dataDxfId="364" totalsRowDxfId="224" totalsRowBorderDxfId="225" headerRowCellStyle="Bad">
  <tableColumns count="15">
    <tableColumn id="1" xr3:uid="{22D12722-C6B5-4264-B0D4-389C65810750}" name="Segment # 8" totalsRowFunction="custom" dataDxfId="190" totalsRowDxfId="40">
      <totalsRowFormula>"Total " &amp;Table11[[#Headers],[Segment '# 8]]</totalsRowFormula>
    </tableColumn>
    <tableColumn id="2" xr3:uid="{0AEED76D-6084-4573-9FA1-C396BD523FCD}" name="JAN" totalsRowFunction="sum" dataDxfId="189" totalsRowDxfId="39"/>
    <tableColumn id="3" xr3:uid="{D95C99F2-81E2-496A-8757-E544E8276376}" name="FEB" totalsRowFunction="sum" dataDxfId="188" totalsRowDxfId="38"/>
    <tableColumn id="4" xr3:uid="{C5F14774-8898-4A0B-95DF-4A4B5FF16E31}" name="MAR" totalsRowFunction="sum" dataDxfId="187" totalsRowDxfId="37"/>
    <tableColumn id="5" xr3:uid="{EDC18A71-BB57-4284-AFEB-0F43609BD61D}" name="APR" totalsRowFunction="sum" dataDxfId="186" totalsRowDxfId="36"/>
    <tableColumn id="6" xr3:uid="{F241693E-C0E9-403C-BFCF-CC01F16A6701}" name="MAY" totalsRowFunction="sum" dataDxfId="185" totalsRowDxfId="35"/>
    <tableColumn id="7" xr3:uid="{460B26CA-035F-4E3C-ABDA-F2BE978C748B}" name="JUN" totalsRowFunction="sum" dataDxfId="184" totalsRowDxfId="34"/>
    <tableColumn id="8" xr3:uid="{3522CC6B-157C-4C04-8FC2-B46E1624F74A}" name="JUL" totalsRowFunction="sum" dataDxfId="183" totalsRowDxfId="33"/>
    <tableColumn id="9" xr3:uid="{D63499AB-6CEB-44A5-8756-03861617E74F}" name="AUG" totalsRowFunction="sum" dataDxfId="182" totalsRowDxfId="32"/>
    <tableColumn id="10" xr3:uid="{E0986724-1C86-4EB4-B563-F2F0B86C975E}" name="SEP" totalsRowFunction="sum" dataDxfId="181" totalsRowDxfId="31"/>
    <tableColumn id="11" xr3:uid="{8FA42482-4EBD-4DCC-AFED-1A03D4C16F60}" name="OCT" totalsRowFunction="sum" dataDxfId="180" totalsRowDxfId="30"/>
    <tableColumn id="12" xr3:uid="{CE03F1D1-0432-44E0-BE37-4B946C29E2DF}" name="NOV" totalsRowFunction="sum" dataDxfId="179" totalsRowDxfId="29"/>
    <tableColumn id="13" xr3:uid="{BEB01324-22C1-437E-A5DE-4AC8493FEE84}" name="DEC" totalsRowFunction="sum" dataDxfId="178" totalsRowDxfId="28"/>
    <tableColumn id="14" xr3:uid="{0E4EA0B2-59C6-4588-AE16-8F5B5A7A393D}" name="Total" totalsRowFunction="sum" dataDxfId="177" totalsRowDxfId="27">
      <calculatedColumnFormula>SUM(C109:N109)</calculatedColumnFormula>
    </tableColumn>
    <tableColumn id="15" xr3:uid="{D262765F-3A1E-4E0D-9569-62E71F5842D6}" name="Avg" totalsRowFunction="custom" dataDxfId="176" totalsRowDxfId="26">
      <calculatedColumnFormula>O109/COLUMNS(C109:N109)</calculatedColumnFormula>
      <totalsRowFormula>Table11[[#Totals],[Total]]/COLUMNS(Table11[[#Totals],[JAN]:[DEC]])</totalsRowFormula>
    </tableColumn>
  </tableColumns>
  <tableStyleInfo name="V42_ExpenseCategory2" showFirstColumn="1" showLastColumn="0" showRowStripes="0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8FB1322-C7F6-40A0-A5DB-84D67FFE1F9F}" name="Table12" displayName="Table12" ref="B115:P120" totalsRowCount="1" headerRowDxfId="0" dataDxfId="363" totalsRowDxfId="226" totalsRowBorderDxfId="227" headerRowCellStyle="Bad">
  <tableColumns count="15">
    <tableColumn id="1" xr3:uid="{B4900FA2-95A0-4A89-B33A-DE6A04D6FACB}" name="Segment # 9" totalsRowFunction="custom" dataDxfId="205" totalsRowDxfId="25">
      <totalsRowFormula>"Total " &amp;Table12[[#Headers],[Segment '# 9]]</totalsRowFormula>
    </tableColumn>
    <tableColumn id="2" xr3:uid="{0676C607-0715-4D0D-82F5-235BE3B59EF9}" name="JAN" totalsRowFunction="sum" dataDxfId="204" totalsRowDxfId="24"/>
    <tableColumn id="3" xr3:uid="{BD2C8318-56EA-4D13-A77F-707CCEDC6C25}" name="FEB" totalsRowFunction="sum" dataDxfId="203" totalsRowDxfId="23"/>
    <tableColumn id="4" xr3:uid="{42E8E4F9-6F54-420F-9263-FA6593D34B75}" name="MAR" totalsRowFunction="sum" dataDxfId="202" totalsRowDxfId="22"/>
    <tableColumn id="5" xr3:uid="{7B5A8CF9-C1AA-4982-882B-3D8D94B32F9A}" name="APR" totalsRowFunction="sum" dataDxfId="201" totalsRowDxfId="21"/>
    <tableColumn id="6" xr3:uid="{D11374DF-9A2F-4E00-AD22-27BAFC1A5D61}" name="MAY" totalsRowFunction="sum" dataDxfId="200" totalsRowDxfId="20"/>
    <tableColumn id="7" xr3:uid="{9F788F70-909C-4C29-9BCE-369DA0B873A0}" name="JUN" totalsRowFunction="sum" dataDxfId="199" totalsRowDxfId="19"/>
    <tableColumn id="8" xr3:uid="{DE55C433-A53D-4932-B430-6A02AB93C800}" name="JUL" totalsRowFunction="sum" dataDxfId="198" totalsRowDxfId="18"/>
    <tableColumn id="9" xr3:uid="{C4C83FA0-2A1D-46EB-98A3-C41688503042}" name="AUG" totalsRowFunction="sum" dataDxfId="197" totalsRowDxfId="17"/>
    <tableColumn id="10" xr3:uid="{A8A50A84-2831-499A-BBE6-BFCB3E0B1E6B}" name="SEP" totalsRowFunction="sum" dataDxfId="196" totalsRowDxfId="16"/>
    <tableColumn id="11" xr3:uid="{BE1A27B6-81F5-4C07-BFC0-D7250BB96194}" name="OCT" totalsRowFunction="sum" dataDxfId="195" totalsRowDxfId="15"/>
    <tableColumn id="12" xr3:uid="{7EA66C68-DC08-4104-9076-0B3F1015F17D}" name="NOV" totalsRowFunction="sum" dataDxfId="194" totalsRowDxfId="14"/>
    <tableColumn id="13" xr3:uid="{8491FEE3-093E-47E6-95DE-1A918D0660A6}" name="DEC" totalsRowFunction="sum" dataDxfId="193" totalsRowDxfId="13"/>
    <tableColumn id="14" xr3:uid="{FF64F24F-F25B-47B3-9528-53CDDD520CDB}" name="Total" totalsRowFunction="sum" dataDxfId="192" totalsRowDxfId="12">
      <calculatedColumnFormula>SUM(C116:N116)</calculatedColumnFormula>
    </tableColumn>
    <tableColumn id="15" xr3:uid="{44DC22DF-F79E-454F-938E-BCFA15CB5B85}" name="Avg" totalsRowFunction="custom" dataDxfId="191" totalsRowDxfId="11">
      <calculatedColumnFormula>O116/COLUMNS(C116:N116)</calculatedColumnFormula>
      <totalsRowFormula>Table12[[#Totals],[Total]]/COLUMNS(Table12[[#Totals],[JAN]:[DEC]])</totalsRowFormula>
    </tableColumn>
  </tableColumns>
  <tableStyleInfo name="V42_ExpenseCategory2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comments" Target="../comments1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0"/>
  <sheetViews>
    <sheetView tabSelected="1" topLeftCell="A34" workbookViewId="0">
      <selection activeCell="T14" sqref="T14:U14"/>
    </sheetView>
  </sheetViews>
  <sheetFormatPr defaultRowHeight="15" x14ac:dyDescent="0.25"/>
  <cols>
    <col min="1" max="1" width="4.28515625" customWidth="1"/>
    <col min="2" max="2" width="21.42578125" customWidth="1"/>
  </cols>
  <sheetData>
    <row r="1" spans="2:16" ht="15.75" thickBot="1" x14ac:dyDescent="0.3"/>
    <row r="2" spans="2:16" ht="33" thickBot="1" x14ac:dyDescent="0.3">
      <c r="B2" s="26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2:16" x14ac:dyDescent="0.25">
      <c r="B3" s="2" t="s">
        <v>0</v>
      </c>
      <c r="C3" s="10">
        <v>12000</v>
      </c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  <c r="P3" s="1"/>
    </row>
    <row r="4" spans="2:16" x14ac:dyDescent="0.25">
      <c r="B4" s="4"/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30" t="s">
        <v>14</v>
      </c>
      <c r="P4" s="30" t="s">
        <v>15</v>
      </c>
    </row>
    <row r="5" spans="2:16" x14ac:dyDescent="0.25">
      <c r="B5" s="11" t="s">
        <v>16</v>
      </c>
      <c r="C5" s="5">
        <f>Table2[[#Totals],[JAN]]</f>
        <v>0</v>
      </c>
      <c r="D5" s="5">
        <f>Table2[[#Totals],[FEB]]</f>
        <v>0</v>
      </c>
      <c r="E5" s="5">
        <f>Table2[[#Totals],[MAR]]</f>
        <v>0</v>
      </c>
      <c r="F5" s="5">
        <f>Table2[[#Totals],[APR]]</f>
        <v>0</v>
      </c>
      <c r="G5" s="5">
        <f>Table2[[#Totals],[MAY]]</f>
        <v>0</v>
      </c>
      <c r="H5" s="5">
        <f>Table2[[#Totals],[JUN]]</f>
        <v>0</v>
      </c>
      <c r="I5" s="5">
        <f>Table2[[#Totals],[JUL]]</f>
        <v>0</v>
      </c>
      <c r="J5" s="5">
        <f>Table2[[#Totals],[AUG]]</f>
        <v>0</v>
      </c>
      <c r="K5" s="5">
        <f>Table2[[#Totals],[SEP]]</f>
        <v>0</v>
      </c>
      <c r="L5" s="5">
        <f>Table2[[#Totals],[OCT]]</f>
        <v>0</v>
      </c>
      <c r="M5" s="5">
        <f>Table2[[#Totals],[NOV]]</f>
        <v>0</v>
      </c>
      <c r="N5" s="5">
        <f>Table2[[#Totals],[DEC]]</f>
        <v>0</v>
      </c>
      <c r="O5" s="15">
        <f>SUM(C5:N5)</f>
        <v>0</v>
      </c>
      <c r="P5" s="15">
        <f>O5/COLUMNS(C5:N5)</f>
        <v>0</v>
      </c>
    </row>
    <row r="6" spans="2:16" x14ac:dyDescent="0.25">
      <c r="B6" s="11" t="s">
        <v>17</v>
      </c>
      <c r="C6" s="6">
        <f>SUM(Table3[[#Totals],[JAN]],Table4[[#Totals],[JAN]],Table5[[#Totals],[JAN]],Table6[[#Totals],[JAN]],Table7[[#Totals],[JAN]],Table8[[#Totals],[JAN]],Table9[[#Totals],[JAN]],Table10[[#Totals],[JAN]],Table11[[#Totals],[JAN]],Table12[[#Totals],[JAN]])</f>
        <v>0</v>
      </c>
      <c r="D6" s="6">
        <f>SUM(Table3[[#Totals],[FEB]],Table4[[#Totals],[FEB]],Table5[[#Totals],[FEB]],Table6[[#Totals],[FEB]],Table7[[#Totals],[FEB]],Table8[[#Totals],[FEB]],Table9[[#Totals],[FEB]],Table10[[#Totals],[FEB]],Table11[[#Totals],[FEB]],Table12[[#Totals],[FEB]])</f>
        <v>0</v>
      </c>
      <c r="E6" s="6">
        <f>SUM(Table3[[#Totals],[MAR]],Table4[[#Totals],[MAR]],Table5[[#Totals],[MAR]],Table6[[#Totals],[MAR]],Table7[[#Totals],[MAR]],Table8[[#Totals],[MAR]],Table9[[#Totals],[MAR]],Table10[[#Totals],[MAR]],Table11[[#Totals],[MAR]],Table12[[#Totals],[MAR]])</f>
        <v>0</v>
      </c>
      <c r="F6" s="6">
        <f>SUM(Table3[[#Totals],[APR]],Table4[[#Totals],[APR]],Table5[[#Totals],[APR]],Table6[[#Totals],[APR]],Table7[[#Totals],[APR]],Table8[[#Totals],[APR]],Table9[[#Totals],[APR]],Table10[[#Totals],[APR]],Table11[[#Totals],[APR]],Table12[[#Totals],[APR]])</f>
        <v>0</v>
      </c>
      <c r="G6" s="6">
        <f>SUM(Table3[[#Totals],[MAY]],Table4[[#Totals],[MAY]],Table5[[#Totals],[MAY]],Table6[[#Totals],[MAY]],Table7[[#Totals],[MAY]],Table8[[#Totals],[MAY]],Table9[[#Totals],[MAY]],Table10[[#Totals],[MAY]],Table11[[#Totals],[MAY]],Table12[[#Totals],[MAY]])</f>
        <v>0</v>
      </c>
      <c r="H6" s="6">
        <f>SUM(Table3[[#Totals],[JUN]],Table4[[#Totals],[JUN]],Table5[[#Totals],[JUN]],Table6[[#Totals],[JUN]],Table7[[#Totals],[JUN]],Table8[[#Totals],[JUN]],Table9[[#Totals],[JUN]],Table10[[#Totals],[JUN]],Table11[[#Totals],[JUN]],Table12[[#Totals],[JUN]])</f>
        <v>0</v>
      </c>
      <c r="I6" s="6">
        <f>SUM(Table3[[#Totals],[JUL]],Table4[[#Totals],[JUL]],Table5[[#Totals],[JUL]],Table6[[#Totals],[JUL]],Table7[[#Totals],[JUL]],Table8[[#Totals],[JUL]],Table9[[#Totals],[JUL]],Table10[[#Totals],[JUL]],Table11[[#Totals],[JUL]],Table12[[#Totals],[JUL]])</f>
        <v>0</v>
      </c>
      <c r="J6" s="6">
        <f>SUM(Table3[[#Totals],[AUG]],Table4[[#Totals],[AUG]],Table5[[#Totals],[AUG]],Table6[[#Totals],[AUG]],Table7[[#Totals],[AUG]],Table8[[#Totals],[AUG]],Table9[[#Totals],[AUG]],Table10[[#Totals],[AUG]],Table11[[#Totals],[AUG]],Table12[[#Totals],[AUG]])</f>
        <v>0</v>
      </c>
      <c r="K6" s="6">
        <f>SUM(Table3[[#Totals],[SEP]],Table4[[#Totals],[SEP]],Table5[[#Totals],[SEP]],Table6[[#Totals],[SEP]],Table7[[#Totals],[SEP]],Table8[[#Totals],[SEP]],Table9[[#Totals],[SEP]],Table10[[#Totals],[SEP]],Table11[[#Totals],[SEP]],Table12[[#Totals],[SEP]])</f>
        <v>0</v>
      </c>
      <c r="L6" s="6">
        <f>SUM(Table3[[#Totals],[OCT]],Table4[[#Totals],[OCT]],Table5[[#Totals],[OCT]],Table6[[#Totals],[OCT]],Table7[[#Totals],[OCT]],Table8[[#Totals],[OCT]],Table9[[#Totals],[OCT]],Table10[[#Totals],[OCT]],Table11[[#Totals],[OCT]],Table12[[#Totals],[OCT]])</f>
        <v>0</v>
      </c>
      <c r="M6" s="6">
        <f>SUM(Table3[[#Totals],[NOV]],Table4[[#Totals],[NOV]],Table5[[#Totals],[NOV]],Table6[[#Totals],[NOV]],Table7[[#Totals],[NOV]],Table8[[#Totals],[NOV]],Table9[[#Totals],[NOV]],Table10[[#Totals],[NOV]],Table11[[#Totals],[NOV]],Table12[[#Totals],[NOV]])</f>
        <v>0</v>
      </c>
      <c r="N6" s="6">
        <f>SUM(Table3[[#Totals],[DEC]],Table4[[#Totals],[DEC]],Table5[[#Totals],[DEC]],Table6[[#Totals],[DEC]],Table7[[#Totals],[DEC]],Table8[[#Totals],[DEC]],Table9[[#Totals],[DEC]],Table10[[#Totals],[DEC]],Table11[[#Totals],[DEC]],Table12[[#Totals],[DEC]])</f>
        <v>0</v>
      </c>
      <c r="O6" s="15">
        <f>SUM(C6:N6)</f>
        <v>0</v>
      </c>
      <c r="P6" s="15">
        <f>O6/COLUMNS(C6:N6)</f>
        <v>0</v>
      </c>
    </row>
    <row r="7" spans="2:16" x14ac:dyDescent="0.25">
      <c r="B7" s="11" t="s">
        <v>19</v>
      </c>
      <c r="C7" s="23">
        <f t="shared" ref="C7:N7" si="0">C5-C6</f>
        <v>0</v>
      </c>
      <c r="D7" s="23">
        <f t="shared" si="0"/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>SUM(C7:N7)</f>
        <v>0</v>
      </c>
      <c r="P7" s="23">
        <f>O7/COLUMNS(C7:N7)</f>
        <v>0</v>
      </c>
    </row>
    <row r="8" spans="2:16" x14ac:dyDescent="0.25">
      <c r="B8" s="11" t="s">
        <v>20</v>
      </c>
      <c r="C8" s="24">
        <f>C5-C6+C3</f>
        <v>12000</v>
      </c>
      <c r="D8" s="24">
        <f t="shared" ref="D8:N8" si="1">C8+D5-D6</f>
        <v>12000</v>
      </c>
      <c r="E8" s="24">
        <f t="shared" si="1"/>
        <v>12000</v>
      </c>
      <c r="F8" s="24">
        <f t="shared" si="1"/>
        <v>12000</v>
      </c>
      <c r="G8" s="24">
        <f t="shared" si="1"/>
        <v>12000</v>
      </c>
      <c r="H8" s="24">
        <f t="shared" si="1"/>
        <v>12000</v>
      </c>
      <c r="I8" s="24">
        <f t="shared" si="1"/>
        <v>12000</v>
      </c>
      <c r="J8" s="24">
        <f t="shared" si="1"/>
        <v>12000</v>
      </c>
      <c r="K8" s="24">
        <f t="shared" si="1"/>
        <v>12000</v>
      </c>
      <c r="L8" s="24">
        <f t="shared" si="1"/>
        <v>12000</v>
      </c>
      <c r="M8" s="24">
        <f t="shared" si="1"/>
        <v>12000</v>
      </c>
      <c r="N8" s="24">
        <f t="shared" si="1"/>
        <v>12000</v>
      </c>
      <c r="O8" s="25"/>
      <c r="P8" s="25"/>
    </row>
    <row r="9" spans="2:16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x14ac:dyDescent="0.25">
      <c r="B10" s="31" t="s">
        <v>21</v>
      </c>
      <c r="C10" s="32" t="s">
        <v>2</v>
      </c>
      <c r="D10" s="32" t="s">
        <v>3</v>
      </c>
      <c r="E10" s="32" t="s">
        <v>4</v>
      </c>
      <c r="F10" s="32" t="s">
        <v>5</v>
      </c>
      <c r="G10" s="32" t="s">
        <v>6</v>
      </c>
      <c r="H10" s="32" t="s">
        <v>7</v>
      </c>
      <c r="I10" s="32" t="s">
        <v>8</v>
      </c>
      <c r="J10" s="32" t="s">
        <v>9</v>
      </c>
      <c r="K10" s="32" t="s">
        <v>10</v>
      </c>
      <c r="L10" s="32" t="s">
        <v>11</v>
      </c>
      <c r="M10" s="32" t="s">
        <v>12</v>
      </c>
      <c r="N10" s="32" t="s">
        <v>13</v>
      </c>
      <c r="O10" s="33" t="s">
        <v>14</v>
      </c>
      <c r="P10" s="33" t="s">
        <v>15</v>
      </c>
    </row>
    <row r="11" spans="2:16" x14ac:dyDescent="0.25"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6"/>
      <c r="O11" s="17">
        <f t="shared" ref="O11:O17" si="2">SUM(C11:N11)</f>
        <v>0</v>
      </c>
      <c r="P11" s="17">
        <f t="shared" ref="P11:P17" si="3">O11/COLUMNS(C11:N11)</f>
        <v>0</v>
      </c>
    </row>
    <row r="12" spans="2:16" x14ac:dyDescent="0.25"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6"/>
      <c r="O12" s="17">
        <f t="shared" si="2"/>
        <v>0</v>
      </c>
      <c r="P12" s="17">
        <f t="shared" si="3"/>
        <v>0</v>
      </c>
    </row>
    <row r="13" spans="2:16" x14ac:dyDescent="0.25"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6"/>
      <c r="O13" s="17">
        <f t="shared" si="2"/>
        <v>0</v>
      </c>
      <c r="P13" s="17">
        <f t="shared" si="3"/>
        <v>0</v>
      </c>
    </row>
    <row r="14" spans="2:16" x14ac:dyDescent="0.25"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17">
        <f t="shared" si="2"/>
        <v>0</v>
      </c>
      <c r="P14" s="17">
        <f t="shared" si="3"/>
        <v>0</v>
      </c>
    </row>
    <row r="15" spans="2:16" x14ac:dyDescent="0.25"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17">
        <f t="shared" si="2"/>
        <v>0</v>
      </c>
      <c r="P15" s="17">
        <f t="shared" si="3"/>
        <v>0</v>
      </c>
    </row>
    <row r="16" spans="2:16" x14ac:dyDescent="0.25"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6"/>
      <c r="O16" s="17">
        <f t="shared" si="2"/>
        <v>0</v>
      </c>
      <c r="P16" s="17">
        <f t="shared" si="3"/>
        <v>0</v>
      </c>
    </row>
    <row r="17" spans="2:16" x14ac:dyDescent="0.25">
      <c r="B17" s="18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"/>
      <c r="O17" s="19">
        <f t="shared" si="2"/>
        <v>0</v>
      </c>
      <c r="P17" s="19">
        <f t="shared" si="3"/>
        <v>0</v>
      </c>
    </row>
    <row r="18" spans="2:16" x14ac:dyDescent="0.25">
      <c r="B18" s="20" t="str">
        <f>"Total " &amp; Table2[[#Headers],[Income Sources]]</f>
        <v>Total Income Sources</v>
      </c>
      <c r="C18" s="21">
        <f>SUBTOTAL(109,Table2[JAN])</f>
        <v>0</v>
      </c>
      <c r="D18" s="21">
        <f>SUBTOTAL(109,Table2[FEB])</f>
        <v>0</v>
      </c>
      <c r="E18" s="21">
        <f>SUBTOTAL(109,Table2[MAR])</f>
        <v>0</v>
      </c>
      <c r="F18" s="21">
        <f>SUBTOTAL(109,Table2[APR])</f>
        <v>0</v>
      </c>
      <c r="G18" s="21">
        <f>SUBTOTAL(109,Table2[MAY])</f>
        <v>0</v>
      </c>
      <c r="H18" s="21">
        <f>SUBTOTAL(109,Table2[JUN])</f>
        <v>0</v>
      </c>
      <c r="I18" s="21">
        <f>SUBTOTAL(109,Table2[JUL])</f>
        <v>0</v>
      </c>
      <c r="J18" s="21">
        <f>SUBTOTAL(109,Table2[AUG])</f>
        <v>0</v>
      </c>
      <c r="K18" s="21">
        <f>SUBTOTAL(109,Table2[SEP])</f>
        <v>0</v>
      </c>
      <c r="L18" s="21">
        <f>SUBTOTAL(109,Table2[OCT])</f>
        <v>0</v>
      </c>
      <c r="M18" s="21">
        <f>SUBTOTAL(109,Table2[NOV])</f>
        <v>0</v>
      </c>
      <c r="N18" s="21">
        <f>SUBTOTAL(109,Table2[DEC])</f>
        <v>0</v>
      </c>
      <c r="O18" s="22">
        <f>SUBTOTAL(109,Table2[Total])</f>
        <v>0</v>
      </c>
      <c r="P18" s="22">
        <f>Table2[[#Totals],[Total]]/COLUMNS(Table2[[#Totals],[JAN]:[DEC]])</f>
        <v>0</v>
      </c>
    </row>
    <row r="19" spans="2:16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x14ac:dyDescent="0.25">
      <c r="B20" s="31" t="s">
        <v>22</v>
      </c>
      <c r="C20" s="32" t="s">
        <v>2</v>
      </c>
      <c r="D20" s="32" t="s">
        <v>3</v>
      </c>
      <c r="E20" s="32" t="s">
        <v>4</v>
      </c>
      <c r="F20" s="32" t="s">
        <v>5</v>
      </c>
      <c r="G20" s="32" t="s">
        <v>6</v>
      </c>
      <c r="H20" s="32" t="s">
        <v>7</v>
      </c>
      <c r="I20" s="32" t="s">
        <v>8</v>
      </c>
      <c r="J20" s="32" t="s">
        <v>9</v>
      </c>
      <c r="K20" s="32" t="s">
        <v>10</v>
      </c>
      <c r="L20" s="32" t="s">
        <v>11</v>
      </c>
      <c r="M20" s="32" t="s">
        <v>12</v>
      </c>
      <c r="N20" s="32" t="s">
        <v>13</v>
      </c>
      <c r="O20" s="33" t="s">
        <v>14</v>
      </c>
      <c r="P20" s="33" t="s">
        <v>15</v>
      </c>
    </row>
    <row r="21" spans="2:16" x14ac:dyDescent="0.25"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6"/>
      <c r="O21" s="17">
        <f>SUM(C21:N21)</f>
        <v>0</v>
      </c>
      <c r="P21" s="17">
        <f t="shared" ref="P21:P33" si="4">O21/COLUMNS(C21:N21)</f>
        <v>0</v>
      </c>
    </row>
    <row r="22" spans="2:16" x14ac:dyDescent="0.25"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6"/>
      <c r="O22" s="17">
        <f t="shared" ref="O22:O33" si="5">SUM(C22:N22)</f>
        <v>0</v>
      </c>
      <c r="P22" s="17">
        <f t="shared" si="4"/>
        <v>0</v>
      </c>
    </row>
    <row r="23" spans="2:16" x14ac:dyDescent="0.25"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6"/>
      <c r="O23" s="17">
        <f t="shared" si="5"/>
        <v>0</v>
      </c>
      <c r="P23" s="17">
        <f t="shared" si="4"/>
        <v>0</v>
      </c>
    </row>
    <row r="24" spans="2:16" x14ac:dyDescent="0.25"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6"/>
      <c r="O24" s="17">
        <f t="shared" si="5"/>
        <v>0</v>
      </c>
      <c r="P24" s="17">
        <f t="shared" si="4"/>
        <v>0</v>
      </c>
    </row>
    <row r="25" spans="2:16" x14ac:dyDescent="0.25"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6"/>
      <c r="O25" s="17">
        <f t="shared" si="5"/>
        <v>0</v>
      </c>
      <c r="P25" s="17">
        <f t="shared" si="4"/>
        <v>0</v>
      </c>
    </row>
    <row r="26" spans="2:16" x14ac:dyDescent="0.25"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6"/>
      <c r="O26" s="17">
        <f t="shared" si="5"/>
        <v>0</v>
      </c>
      <c r="P26" s="17">
        <f t="shared" si="4"/>
        <v>0</v>
      </c>
    </row>
    <row r="27" spans="2:16" x14ac:dyDescent="0.25"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6"/>
      <c r="O27" s="17">
        <f t="shared" si="5"/>
        <v>0</v>
      </c>
      <c r="P27" s="17">
        <f t="shared" si="4"/>
        <v>0</v>
      </c>
    </row>
    <row r="28" spans="2:16" x14ac:dyDescent="0.25"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  <c r="O28" s="17">
        <f t="shared" si="5"/>
        <v>0</v>
      </c>
      <c r="P28" s="17">
        <f t="shared" si="4"/>
        <v>0</v>
      </c>
    </row>
    <row r="29" spans="2:16" x14ac:dyDescent="0.25"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6"/>
      <c r="O29" s="17">
        <f t="shared" si="5"/>
        <v>0</v>
      </c>
      <c r="P29" s="17">
        <f t="shared" si="4"/>
        <v>0</v>
      </c>
    </row>
    <row r="30" spans="2:16" x14ac:dyDescent="0.25"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6"/>
      <c r="O30" s="17">
        <f t="shared" si="5"/>
        <v>0</v>
      </c>
      <c r="P30" s="17">
        <f t="shared" si="4"/>
        <v>0</v>
      </c>
    </row>
    <row r="31" spans="2:16" x14ac:dyDescent="0.25"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6"/>
      <c r="O31" s="17">
        <f t="shared" si="5"/>
        <v>0</v>
      </c>
      <c r="P31" s="17">
        <f t="shared" si="4"/>
        <v>0</v>
      </c>
    </row>
    <row r="32" spans="2:16" x14ac:dyDescent="0.25"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6"/>
      <c r="O32" s="17">
        <f t="shared" si="5"/>
        <v>0</v>
      </c>
      <c r="P32" s="17">
        <f t="shared" si="4"/>
        <v>0</v>
      </c>
    </row>
    <row r="33" spans="2:16" x14ac:dyDescent="0.25">
      <c r="B33" s="18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6"/>
      <c r="O33" s="19">
        <f t="shared" si="5"/>
        <v>0</v>
      </c>
      <c r="P33" s="19">
        <f t="shared" si="4"/>
        <v>0</v>
      </c>
    </row>
    <row r="34" spans="2:16" x14ac:dyDescent="0.25">
      <c r="B34" s="20" t="str">
        <f>"Total "&amp;Table3[[#Headers],[Monthly Expenses]]</f>
        <v>Total Monthly Expenses</v>
      </c>
      <c r="C34" s="21">
        <f>SUBTOTAL(109,Table3[JAN])</f>
        <v>0</v>
      </c>
      <c r="D34" s="21">
        <f>SUBTOTAL(109,Table3[FEB])</f>
        <v>0</v>
      </c>
      <c r="E34" s="21">
        <f>SUBTOTAL(109,Table3[MAR])</f>
        <v>0</v>
      </c>
      <c r="F34" s="21">
        <f>SUBTOTAL(109,Table3[APR])</f>
        <v>0</v>
      </c>
      <c r="G34" s="21">
        <f>SUBTOTAL(109,Table3[MAY])</f>
        <v>0</v>
      </c>
      <c r="H34" s="21">
        <f>SUBTOTAL(109,Table3[JUN])</f>
        <v>0</v>
      </c>
      <c r="I34" s="21">
        <f>SUBTOTAL(109,Table3[JUL])</f>
        <v>0</v>
      </c>
      <c r="J34" s="21">
        <f>SUBTOTAL(109,Table3[AUG])</f>
        <v>0</v>
      </c>
      <c r="K34" s="21">
        <f>SUBTOTAL(109,Table3[SEP])</f>
        <v>0</v>
      </c>
      <c r="L34" s="21">
        <f>SUBTOTAL(109,Table3[OCT])</f>
        <v>0</v>
      </c>
      <c r="M34" s="21">
        <f>SUBTOTAL(109,Table3[NOV])</f>
        <v>0</v>
      </c>
      <c r="N34" s="21">
        <f>SUBTOTAL(109,Table3[DEC])</f>
        <v>0</v>
      </c>
      <c r="O34" s="22">
        <f>SUBTOTAL(109,Table3[Total])</f>
        <v>0</v>
      </c>
      <c r="P34" s="22">
        <f>Table3[[#Totals],[Total]]/COLUMNS(Table3[[#Totals],[JAN]:[DEC]])</f>
        <v>0</v>
      </c>
    </row>
    <row r="35" spans="2:16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x14ac:dyDescent="0.25">
      <c r="B36" s="31" t="s">
        <v>23</v>
      </c>
      <c r="C36" s="32" t="s">
        <v>2</v>
      </c>
      <c r="D36" s="32" t="s">
        <v>3</v>
      </c>
      <c r="E36" s="32" t="s">
        <v>4</v>
      </c>
      <c r="F36" s="32" t="s">
        <v>5</v>
      </c>
      <c r="G36" s="32" t="s">
        <v>6</v>
      </c>
      <c r="H36" s="32" t="s">
        <v>7</v>
      </c>
      <c r="I36" s="32" t="s">
        <v>8</v>
      </c>
      <c r="J36" s="32" t="s">
        <v>9</v>
      </c>
      <c r="K36" s="32" t="s">
        <v>10</v>
      </c>
      <c r="L36" s="32" t="s">
        <v>11</v>
      </c>
      <c r="M36" s="32" t="s">
        <v>12</v>
      </c>
      <c r="N36" s="32" t="s">
        <v>13</v>
      </c>
      <c r="O36" s="33" t="s">
        <v>14</v>
      </c>
      <c r="P36" s="33" t="s">
        <v>15</v>
      </c>
    </row>
    <row r="37" spans="2:16" x14ac:dyDescent="0.25"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6"/>
      <c r="O37" s="17">
        <f>SUM(C37:N37)</f>
        <v>0</v>
      </c>
      <c r="P37" s="17">
        <f t="shared" ref="P37:P42" si="6">O37/COLUMNS(C37:N37)</f>
        <v>0</v>
      </c>
    </row>
    <row r="38" spans="2:16" x14ac:dyDescent="0.25"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7">
        <f t="shared" ref="O38:O95" si="7">SUM(C38:N38)</f>
        <v>0</v>
      </c>
      <c r="P38" s="17">
        <f t="shared" si="6"/>
        <v>0</v>
      </c>
    </row>
    <row r="39" spans="2:16" x14ac:dyDescent="0.25"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6"/>
      <c r="O39" s="17">
        <f t="shared" si="7"/>
        <v>0</v>
      </c>
      <c r="P39" s="17">
        <f t="shared" si="6"/>
        <v>0</v>
      </c>
    </row>
    <row r="40" spans="2:16" x14ac:dyDescent="0.25"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7">
        <f t="shared" si="7"/>
        <v>0</v>
      </c>
      <c r="P40" s="17">
        <f t="shared" si="6"/>
        <v>0</v>
      </c>
    </row>
    <row r="41" spans="2:16" x14ac:dyDescent="0.25"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6"/>
      <c r="O41" s="17">
        <f t="shared" si="7"/>
        <v>0</v>
      </c>
      <c r="P41" s="17">
        <f t="shared" si="6"/>
        <v>0</v>
      </c>
    </row>
    <row r="42" spans="2:16" x14ac:dyDescent="0.25"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6"/>
      <c r="O42" s="17">
        <f t="shared" si="7"/>
        <v>0</v>
      </c>
      <c r="P42" s="17">
        <f t="shared" si="6"/>
        <v>0</v>
      </c>
    </row>
    <row r="43" spans="2:16" x14ac:dyDescent="0.25">
      <c r="B43" s="18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6"/>
      <c r="O43" s="19">
        <f t="shared" si="7"/>
        <v>0</v>
      </c>
      <c r="P43" s="19">
        <f>O43/COLUMNS(C43:N43)</f>
        <v>0</v>
      </c>
    </row>
    <row r="44" spans="2:16" x14ac:dyDescent="0.25">
      <c r="B44" s="20" t="str">
        <f>"Total "&amp;Table4[[#Headers],[Segment '# 1]]</f>
        <v>Total Segment # 1</v>
      </c>
      <c r="C44" s="21">
        <f>SUBTOTAL(109,Table4[JAN])</f>
        <v>0</v>
      </c>
      <c r="D44" s="21">
        <f>SUBTOTAL(109,Table4[FEB])</f>
        <v>0</v>
      </c>
      <c r="E44" s="21">
        <f>SUBTOTAL(109,Table4[MAR])</f>
        <v>0</v>
      </c>
      <c r="F44" s="21">
        <f>SUBTOTAL(109,Table4[APR])</f>
        <v>0</v>
      </c>
      <c r="G44" s="21">
        <f>SUBTOTAL(109,Table4[MAY])</f>
        <v>0</v>
      </c>
      <c r="H44" s="21">
        <f>SUBTOTAL(109,Table4[JUN])</f>
        <v>0</v>
      </c>
      <c r="I44" s="21">
        <f>SUBTOTAL(109,Table4[JUL])</f>
        <v>0</v>
      </c>
      <c r="J44" s="21">
        <f>SUBTOTAL(109,Table4[AUG])</f>
        <v>0</v>
      </c>
      <c r="K44" s="21">
        <f>SUBTOTAL(109,Table4[SEP])</f>
        <v>0</v>
      </c>
      <c r="L44" s="21">
        <f>SUBTOTAL(109,Table4[OCT])</f>
        <v>0</v>
      </c>
      <c r="M44" s="21">
        <f>SUBTOTAL(109,Table4[NOV])</f>
        <v>0</v>
      </c>
      <c r="N44" s="21">
        <f>SUBTOTAL(109,Table4[DEC])</f>
        <v>0</v>
      </c>
      <c r="O44" s="22">
        <f>SUBTOTAL(109,Table4[Total])</f>
        <v>0</v>
      </c>
      <c r="P44" s="22">
        <f>Table4[[#Totals],[Total]]/COLUMNS(Table4[[#Totals],[JAN]:[DEC]])</f>
        <v>0</v>
      </c>
    </row>
    <row r="45" spans="2:16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  <c r="P45" s="9"/>
    </row>
    <row r="46" spans="2:16" x14ac:dyDescent="0.25">
      <c r="B46" s="31" t="s">
        <v>24</v>
      </c>
      <c r="C46" s="32" t="s">
        <v>2</v>
      </c>
      <c r="D46" s="32" t="s">
        <v>3</v>
      </c>
      <c r="E46" s="32" t="s">
        <v>4</v>
      </c>
      <c r="F46" s="32" t="s">
        <v>5</v>
      </c>
      <c r="G46" s="32" t="s">
        <v>6</v>
      </c>
      <c r="H46" s="32" t="s">
        <v>7</v>
      </c>
      <c r="I46" s="32" t="s">
        <v>8</v>
      </c>
      <c r="J46" s="32" t="s">
        <v>9</v>
      </c>
      <c r="K46" s="32" t="s">
        <v>10</v>
      </c>
      <c r="L46" s="32" t="s">
        <v>11</v>
      </c>
      <c r="M46" s="32" t="s">
        <v>12</v>
      </c>
      <c r="N46" s="32" t="s">
        <v>13</v>
      </c>
      <c r="O46" s="33" t="s">
        <v>14</v>
      </c>
      <c r="P46" s="33" t="s">
        <v>15</v>
      </c>
    </row>
    <row r="47" spans="2:16" x14ac:dyDescent="0.25"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6"/>
      <c r="O47" s="17">
        <f t="shared" si="7"/>
        <v>0</v>
      </c>
      <c r="P47" s="17">
        <f t="shared" ref="P47:P52" si="8">O47/COLUMNS(C47:N47)</f>
        <v>0</v>
      </c>
    </row>
    <row r="48" spans="2:16" x14ac:dyDescent="0.25"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6"/>
      <c r="O48" s="17">
        <f t="shared" si="7"/>
        <v>0</v>
      </c>
      <c r="P48" s="17">
        <f t="shared" si="8"/>
        <v>0</v>
      </c>
    </row>
    <row r="49" spans="2:16" x14ac:dyDescent="0.25"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6"/>
      <c r="O49" s="17">
        <f t="shared" si="7"/>
        <v>0</v>
      </c>
      <c r="P49" s="17">
        <f t="shared" si="8"/>
        <v>0</v>
      </c>
    </row>
    <row r="50" spans="2:16" x14ac:dyDescent="0.25"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6"/>
      <c r="O50" s="17">
        <f t="shared" si="7"/>
        <v>0</v>
      </c>
      <c r="P50" s="17">
        <f t="shared" si="8"/>
        <v>0</v>
      </c>
    </row>
    <row r="51" spans="2:16" x14ac:dyDescent="0.25"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6"/>
      <c r="O51" s="17">
        <f t="shared" si="7"/>
        <v>0</v>
      </c>
      <c r="P51" s="17">
        <f t="shared" si="8"/>
        <v>0</v>
      </c>
    </row>
    <row r="52" spans="2:16" x14ac:dyDescent="0.25"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6"/>
      <c r="O52" s="17">
        <f t="shared" si="7"/>
        <v>0</v>
      </c>
      <c r="P52" s="17">
        <f t="shared" si="8"/>
        <v>0</v>
      </c>
    </row>
    <row r="53" spans="2:16" x14ac:dyDescent="0.25">
      <c r="B53" s="18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6"/>
      <c r="O53" s="19">
        <f t="shared" si="7"/>
        <v>0</v>
      </c>
      <c r="P53" s="19">
        <f>O53/COLUMNS(C53:N53)</f>
        <v>0</v>
      </c>
    </row>
    <row r="54" spans="2:16" x14ac:dyDescent="0.25">
      <c r="B54" s="20" t="str">
        <f>"Total "&amp;Table5[[#Headers],[Segment '# 2]]</f>
        <v>Total Segment # 2</v>
      </c>
      <c r="C54" s="21">
        <f>SUBTOTAL(109,Table5[JAN])</f>
        <v>0</v>
      </c>
      <c r="D54" s="21">
        <f>SUBTOTAL(109,Table5[FEB])</f>
        <v>0</v>
      </c>
      <c r="E54" s="21">
        <f>SUBTOTAL(109,Table5[MAR])</f>
        <v>0</v>
      </c>
      <c r="F54" s="21">
        <f>SUBTOTAL(109,Table5[APR])</f>
        <v>0</v>
      </c>
      <c r="G54" s="21">
        <f>SUBTOTAL(109,Table5[MAY])</f>
        <v>0</v>
      </c>
      <c r="H54" s="21">
        <f>SUBTOTAL(109,Table5[JUN])</f>
        <v>0</v>
      </c>
      <c r="I54" s="21">
        <f>SUBTOTAL(109,Table5[JUL])</f>
        <v>0</v>
      </c>
      <c r="J54" s="21">
        <f>SUBTOTAL(109,Table5[AUG])</f>
        <v>0</v>
      </c>
      <c r="K54" s="21">
        <f>SUBTOTAL(109,Table5[SEP])</f>
        <v>0</v>
      </c>
      <c r="L54" s="21">
        <f>SUBTOTAL(109,Table5[OCT])</f>
        <v>0</v>
      </c>
      <c r="M54" s="21">
        <f>SUBTOTAL(109,Table5[NOV])</f>
        <v>0</v>
      </c>
      <c r="N54" s="21">
        <f>SUBTOTAL(109,Table5[DEC])</f>
        <v>0</v>
      </c>
      <c r="O54" s="21">
        <f>SUBTOTAL(109,Table5[Total])</f>
        <v>0</v>
      </c>
      <c r="P54" s="22">
        <f>Table5[[#Totals],[Total]]/COLUMNS(Table5[[#Totals],[JAN]:[DEC]])</f>
        <v>0</v>
      </c>
    </row>
    <row r="55" spans="2:16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  <c r="P55" s="9"/>
    </row>
    <row r="56" spans="2:16" x14ac:dyDescent="0.25">
      <c r="B56" s="31" t="s">
        <v>25</v>
      </c>
      <c r="C56" s="32" t="s">
        <v>2</v>
      </c>
      <c r="D56" s="32" t="s">
        <v>3</v>
      </c>
      <c r="E56" s="32" t="s">
        <v>4</v>
      </c>
      <c r="F56" s="32" t="s">
        <v>5</v>
      </c>
      <c r="G56" s="32" t="s">
        <v>6</v>
      </c>
      <c r="H56" s="32" t="s">
        <v>7</v>
      </c>
      <c r="I56" s="32" t="s">
        <v>8</v>
      </c>
      <c r="J56" s="32" t="s">
        <v>9</v>
      </c>
      <c r="K56" s="32" t="s">
        <v>10</v>
      </c>
      <c r="L56" s="32" t="s">
        <v>11</v>
      </c>
      <c r="M56" s="32" t="s">
        <v>12</v>
      </c>
      <c r="N56" s="32" t="s">
        <v>13</v>
      </c>
      <c r="O56" s="33" t="s">
        <v>14</v>
      </c>
      <c r="P56" s="33" t="s">
        <v>15</v>
      </c>
    </row>
    <row r="57" spans="2:16" x14ac:dyDescent="0.25"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6"/>
      <c r="O57" s="17">
        <f t="shared" si="7"/>
        <v>0</v>
      </c>
      <c r="P57" s="17">
        <f>O57/COLUMNS(C57:N57)</f>
        <v>0</v>
      </c>
    </row>
    <row r="58" spans="2:16" x14ac:dyDescent="0.25"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6"/>
      <c r="O58" s="17">
        <f t="shared" si="7"/>
        <v>0</v>
      </c>
      <c r="P58" s="17">
        <f>O58/COLUMNS(C58:N58)</f>
        <v>0</v>
      </c>
    </row>
    <row r="59" spans="2:16" x14ac:dyDescent="0.25"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6"/>
      <c r="O59" s="17">
        <f t="shared" si="7"/>
        <v>0</v>
      </c>
      <c r="P59" s="17">
        <f>O59/COLUMNS(C59:N59)</f>
        <v>0</v>
      </c>
    </row>
    <row r="60" spans="2:16" x14ac:dyDescent="0.25">
      <c r="B60" s="18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6"/>
      <c r="O60" s="19">
        <f t="shared" si="7"/>
        <v>0</v>
      </c>
      <c r="P60" s="19">
        <f>O60/COLUMNS(C60:N60)</f>
        <v>0</v>
      </c>
    </row>
    <row r="61" spans="2:16" x14ac:dyDescent="0.25">
      <c r="B61" s="20" t="str">
        <f>"Total " &amp; Table6[[#Headers],[Segment '# 3]]</f>
        <v>Total Segment # 3</v>
      </c>
      <c r="C61" s="21">
        <f>SUBTOTAL(109,Table6[JAN])</f>
        <v>0</v>
      </c>
      <c r="D61" s="21">
        <f>SUBTOTAL(109,Table6[FEB])</f>
        <v>0</v>
      </c>
      <c r="E61" s="21">
        <f>SUBTOTAL(109,Table6[MAR])</f>
        <v>0</v>
      </c>
      <c r="F61" s="21">
        <f>SUBTOTAL(109,Table6[APR])</f>
        <v>0</v>
      </c>
      <c r="G61" s="21">
        <f>SUBTOTAL(109,Table6[MAY])</f>
        <v>0</v>
      </c>
      <c r="H61" s="21">
        <f>SUBTOTAL(109,Table6[JUN])</f>
        <v>0</v>
      </c>
      <c r="I61" s="21">
        <f>SUBTOTAL(109,Table6[JUL])</f>
        <v>0</v>
      </c>
      <c r="J61" s="21">
        <f>SUBTOTAL(109,Table6[AUG])</f>
        <v>0</v>
      </c>
      <c r="K61" s="21">
        <f>SUBTOTAL(109,Table6[SEP])</f>
        <v>0</v>
      </c>
      <c r="L61" s="21">
        <f>SUBTOTAL(109,Table6[OCT])</f>
        <v>0</v>
      </c>
      <c r="M61" s="21">
        <f>SUBTOTAL(109,Table6[NOV])</f>
        <v>0</v>
      </c>
      <c r="N61" s="21">
        <f>SUBTOTAL(109,Table6[DEC])</f>
        <v>0</v>
      </c>
      <c r="O61" s="22">
        <f>SUBTOTAL(109,Table6[Total])</f>
        <v>0</v>
      </c>
      <c r="P61" s="22">
        <f>Table6[[#Totals],[Total]]/COLUMNS(Table6[[#Totals],[JAN]:[DEC]])</f>
        <v>0</v>
      </c>
    </row>
    <row r="62" spans="2:16" x14ac:dyDescent="0.25"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9"/>
      <c r="P62" s="9"/>
    </row>
    <row r="63" spans="2:16" x14ac:dyDescent="0.25">
      <c r="B63" s="31" t="s">
        <v>26</v>
      </c>
      <c r="C63" s="32" t="s">
        <v>2</v>
      </c>
      <c r="D63" s="32" t="s">
        <v>3</v>
      </c>
      <c r="E63" s="32" t="s">
        <v>4</v>
      </c>
      <c r="F63" s="32" t="s">
        <v>5</v>
      </c>
      <c r="G63" s="32" t="s">
        <v>6</v>
      </c>
      <c r="H63" s="32" t="s">
        <v>7</v>
      </c>
      <c r="I63" s="32" t="s">
        <v>8</v>
      </c>
      <c r="J63" s="32" t="s">
        <v>9</v>
      </c>
      <c r="K63" s="32" t="s">
        <v>10</v>
      </c>
      <c r="L63" s="32" t="s">
        <v>11</v>
      </c>
      <c r="M63" s="32" t="s">
        <v>12</v>
      </c>
      <c r="N63" s="32" t="s">
        <v>13</v>
      </c>
      <c r="O63" s="33" t="s">
        <v>14</v>
      </c>
      <c r="P63" s="33" t="s">
        <v>15</v>
      </c>
    </row>
    <row r="64" spans="2:16" x14ac:dyDescent="0.25">
      <c r="B64" s="12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6"/>
      <c r="O64" s="17">
        <f t="shared" si="7"/>
        <v>0</v>
      </c>
      <c r="P64" s="17">
        <f t="shared" ref="P64:P71" si="9">O64/COLUMNS(C64:N64)</f>
        <v>0</v>
      </c>
    </row>
    <row r="65" spans="2:16" x14ac:dyDescent="0.25">
      <c r="B65" s="12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6"/>
      <c r="O65" s="17">
        <f t="shared" si="7"/>
        <v>0</v>
      </c>
      <c r="P65" s="17">
        <f t="shared" si="9"/>
        <v>0</v>
      </c>
    </row>
    <row r="66" spans="2:16" x14ac:dyDescent="0.25">
      <c r="B66" s="12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6"/>
      <c r="O66" s="17">
        <f t="shared" si="7"/>
        <v>0</v>
      </c>
      <c r="P66" s="17">
        <f t="shared" si="9"/>
        <v>0</v>
      </c>
    </row>
    <row r="67" spans="2:16" x14ac:dyDescent="0.25">
      <c r="B67" s="12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6"/>
      <c r="O67" s="17">
        <f t="shared" si="7"/>
        <v>0</v>
      </c>
      <c r="P67" s="17">
        <f t="shared" si="9"/>
        <v>0</v>
      </c>
    </row>
    <row r="68" spans="2:16" x14ac:dyDescent="0.25">
      <c r="B68" s="12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6"/>
      <c r="O68" s="17">
        <f t="shared" si="7"/>
        <v>0</v>
      </c>
      <c r="P68" s="17">
        <f t="shared" si="9"/>
        <v>0</v>
      </c>
    </row>
    <row r="69" spans="2:16" x14ac:dyDescent="0.25">
      <c r="B69" s="12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6"/>
      <c r="O69" s="17">
        <f t="shared" si="7"/>
        <v>0</v>
      </c>
      <c r="P69" s="17">
        <f t="shared" si="9"/>
        <v>0</v>
      </c>
    </row>
    <row r="70" spans="2:16" x14ac:dyDescent="0.25">
      <c r="B70" s="12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6"/>
      <c r="O70" s="17">
        <f t="shared" si="7"/>
        <v>0</v>
      </c>
      <c r="P70" s="17">
        <f t="shared" si="9"/>
        <v>0</v>
      </c>
    </row>
    <row r="71" spans="2:16" x14ac:dyDescent="0.25"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6"/>
      <c r="O71" s="17">
        <f>SUM(C71:N71)</f>
        <v>0</v>
      </c>
      <c r="P71" s="17">
        <f t="shared" si="9"/>
        <v>0</v>
      </c>
    </row>
    <row r="72" spans="2:16" x14ac:dyDescent="0.25">
      <c r="B72" s="18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6"/>
      <c r="O72" s="19">
        <f t="shared" si="7"/>
        <v>0</v>
      </c>
      <c r="P72" s="19">
        <f>O72/COLUMNS(C72:N72)</f>
        <v>0</v>
      </c>
    </row>
    <row r="73" spans="2:16" x14ac:dyDescent="0.25">
      <c r="B73" s="20" t="str">
        <f>"Total " &amp; Table7[[#Headers],[Segment '# 4]]</f>
        <v>Total Segment # 4</v>
      </c>
      <c r="C73" s="21">
        <f>SUBTOTAL(109,Table7[JAN])</f>
        <v>0</v>
      </c>
      <c r="D73" s="21">
        <f>SUBTOTAL(109,Table7[FEB])</f>
        <v>0</v>
      </c>
      <c r="E73" s="21">
        <f>SUBTOTAL(109,Table7[MAR])</f>
        <v>0</v>
      </c>
      <c r="F73" s="21">
        <f>SUBTOTAL(109,Table7[APR])</f>
        <v>0</v>
      </c>
      <c r="G73" s="21">
        <f>SUBTOTAL(109,Table7[MAY])</f>
        <v>0</v>
      </c>
      <c r="H73" s="21">
        <f>SUBTOTAL(109,Table7[JUN])</f>
        <v>0</v>
      </c>
      <c r="I73" s="21">
        <f>SUBTOTAL(109,Table7[JUL])</f>
        <v>0</v>
      </c>
      <c r="J73" s="21">
        <f>SUBTOTAL(109,Table7[AUG])</f>
        <v>0</v>
      </c>
      <c r="K73" s="21">
        <f>SUBTOTAL(109,Table7[SEP])</f>
        <v>0</v>
      </c>
      <c r="L73" s="21">
        <f>SUBTOTAL(109,Table7[OCT])</f>
        <v>0</v>
      </c>
      <c r="M73" s="21">
        <f>SUBTOTAL(109,Table7[NOV])</f>
        <v>0</v>
      </c>
      <c r="N73" s="21">
        <f>SUBTOTAL(109,Table7[DEC])</f>
        <v>0</v>
      </c>
      <c r="O73" s="22">
        <f>SUBTOTAL(109,Table7[Total])</f>
        <v>0</v>
      </c>
      <c r="P73" s="22">
        <f>Table7[[#Totals],[Total]]/COLUMNS(Table7[[#Totals],[JAN]:[DEC]])</f>
        <v>0</v>
      </c>
    </row>
    <row r="74" spans="2:16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  <c r="P74" s="9"/>
    </row>
    <row r="75" spans="2:16" x14ac:dyDescent="0.25">
      <c r="B75" s="31" t="s">
        <v>27</v>
      </c>
      <c r="C75" s="32" t="s">
        <v>2</v>
      </c>
      <c r="D75" s="32" t="s">
        <v>3</v>
      </c>
      <c r="E75" s="32" t="s">
        <v>4</v>
      </c>
      <c r="F75" s="32" t="s">
        <v>5</v>
      </c>
      <c r="G75" s="32" t="s">
        <v>6</v>
      </c>
      <c r="H75" s="32" t="s">
        <v>7</v>
      </c>
      <c r="I75" s="32" t="s">
        <v>8</v>
      </c>
      <c r="J75" s="32" t="s">
        <v>9</v>
      </c>
      <c r="K75" s="32" t="s">
        <v>10</v>
      </c>
      <c r="L75" s="32" t="s">
        <v>11</v>
      </c>
      <c r="M75" s="32" t="s">
        <v>12</v>
      </c>
      <c r="N75" s="32" t="s">
        <v>13</v>
      </c>
      <c r="O75" s="33" t="s">
        <v>14</v>
      </c>
      <c r="P75" s="33" t="s">
        <v>15</v>
      </c>
    </row>
    <row r="76" spans="2:16" x14ac:dyDescent="0.25"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6"/>
      <c r="O76" s="17">
        <f t="shared" si="7"/>
        <v>0</v>
      </c>
      <c r="P76" s="17">
        <f t="shared" ref="P76:P85" si="10">O76/COLUMNS(C76:N76)</f>
        <v>0</v>
      </c>
    </row>
    <row r="77" spans="2:16" x14ac:dyDescent="0.25"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6"/>
      <c r="O77" s="17">
        <f t="shared" si="7"/>
        <v>0</v>
      </c>
      <c r="P77" s="17">
        <f t="shared" si="10"/>
        <v>0</v>
      </c>
    </row>
    <row r="78" spans="2:16" x14ac:dyDescent="0.25"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6"/>
      <c r="O78" s="17">
        <f t="shared" si="7"/>
        <v>0</v>
      </c>
      <c r="P78" s="17">
        <f t="shared" si="10"/>
        <v>0</v>
      </c>
    </row>
    <row r="79" spans="2:16" x14ac:dyDescent="0.25">
      <c r="B79" s="12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6"/>
      <c r="O79" s="17">
        <f t="shared" si="7"/>
        <v>0</v>
      </c>
      <c r="P79" s="17">
        <f t="shared" si="10"/>
        <v>0</v>
      </c>
    </row>
    <row r="80" spans="2:16" x14ac:dyDescent="0.25">
      <c r="B80" s="12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  <c r="O80" s="17">
        <f t="shared" si="7"/>
        <v>0</v>
      </c>
      <c r="P80" s="17">
        <f t="shared" si="10"/>
        <v>0</v>
      </c>
    </row>
    <row r="81" spans="2:16" x14ac:dyDescent="0.25">
      <c r="B81" s="12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  <c r="O81" s="17">
        <f t="shared" si="7"/>
        <v>0</v>
      </c>
      <c r="P81" s="17">
        <f t="shared" si="10"/>
        <v>0</v>
      </c>
    </row>
    <row r="82" spans="2:16" x14ac:dyDescent="0.25">
      <c r="B82" s="12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6"/>
      <c r="O82" s="17">
        <f t="shared" si="7"/>
        <v>0</v>
      </c>
      <c r="P82" s="17">
        <f t="shared" si="10"/>
        <v>0</v>
      </c>
    </row>
    <row r="83" spans="2:16" x14ac:dyDescent="0.25">
      <c r="B83" s="12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6"/>
      <c r="O83" s="17">
        <f t="shared" si="7"/>
        <v>0</v>
      </c>
      <c r="P83" s="17">
        <f t="shared" si="10"/>
        <v>0</v>
      </c>
    </row>
    <row r="84" spans="2:16" x14ac:dyDescent="0.25">
      <c r="B84" s="12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6"/>
      <c r="O84" s="17">
        <f>SUM(C84:N84)</f>
        <v>0</v>
      </c>
      <c r="P84" s="17">
        <f>O84/COLUMNS(C84:N84)</f>
        <v>0</v>
      </c>
    </row>
    <row r="85" spans="2:16" x14ac:dyDescent="0.25">
      <c r="B85" s="12"/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6"/>
      <c r="O85" s="17">
        <f t="shared" si="7"/>
        <v>0</v>
      </c>
      <c r="P85" s="17">
        <f t="shared" si="10"/>
        <v>0</v>
      </c>
    </row>
    <row r="86" spans="2:16" x14ac:dyDescent="0.25">
      <c r="B86" s="18"/>
      <c r="C86" s="1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6"/>
      <c r="O86" s="19">
        <f t="shared" si="7"/>
        <v>0</v>
      </c>
      <c r="P86" s="19">
        <f>O86/COLUMNS(C86:N86)</f>
        <v>0</v>
      </c>
    </row>
    <row r="87" spans="2:16" x14ac:dyDescent="0.25">
      <c r="B87" s="20" t="str">
        <f>"Total " &amp; Table8[[#Headers],[Segment '# 5]]</f>
        <v>Total Segment # 5</v>
      </c>
      <c r="C87" s="21">
        <f>SUBTOTAL(109,Table8[JAN])</f>
        <v>0</v>
      </c>
      <c r="D87" s="21">
        <f>SUBTOTAL(109,Table8[FEB])</f>
        <v>0</v>
      </c>
      <c r="E87" s="21">
        <f>SUBTOTAL(109,Table8[MAR])</f>
        <v>0</v>
      </c>
      <c r="F87" s="21">
        <f>SUBTOTAL(109,Table8[APR])</f>
        <v>0</v>
      </c>
      <c r="G87" s="21">
        <f>SUBTOTAL(109,Table8[MAY])</f>
        <v>0</v>
      </c>
      <c r="H87" s="21">
        <f>SUBTOTAL(109,Table8[JUN])</f>
        <v>0</v>
      </c>
      <c r="I87" s="21">
        <f>SUBTOTAL(109,Table8[JUL])</f>
        <v>0</v>
      </c>
      <c r="J87" s="21">
        <f>SUBTOTAL(109,Table8[AUG])</f>
        <v>0</v>
      </c>
      <c r="K87" s="21">
        <f>SUBTOTAL(109,Table8[SEP])</f>
        <v>0</v>
      </c>
      <c r="L87" s="21">
        <f>SUBTOTAL(109,Table8[OCT])</f>
        <v>0</v>
      </c>
      <c r="M87" s="21">
        <f>SUBTOTAL(109,Table8[NOV])</f>
        <v>0</v>
      </c>
      <c r="N87" s="21">
        <f>SUBTOTAL(109,Table8[DEC])</f>
        <v>0</v>
      </c>
      <c r="O87" s="22">
        <f>SUBTOTAL(109,Table8[Total])</f>
        <v>0</v>
      </c>
      <c r="P87" s="22">
        <f>Table8[[#Totals],[Total]]/COLUMNS(Table8[[#Totals],[JAN]:[DEC]])</f>
        <v>0</v>
      </c>
    </row>
    <row r="88" spans="2:16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9"/>
      <c r="P88" s="9"/>
    </row>
    <row r="89" spans="2:16" x14ac:dyDescent="0.25">
      <c r="B89" s="31" t="s">
        <v>28</v>
      </c>
      <c r="C89" s="32" t="s">
        <v>2</v>
      </c>
      <c r="D89" s="32" t="s">
        <v>3</v>
      </c>
      <c r="E89" s="32" t="s">
        <v>4</v>
      </c>
      <c r="F89" s="32" t="s">
        <v>5</v>
      </c>
      <c r="G89" s="32" t="s">
        <v>6</v>
      </c>
      <c r="H89" s="32" t="s">
        <v>7</v>
      </c>
      <c r="I89" s="32" t="s">
        <v>8</v>
      </c>
      <c r="J89" s="32" t="s">
        <v>9</v>
      </c>
      <c r="K89" s="32" t="s">
        <v>10</v>
      </c>
      <c r="L89" s="32" t="s">
        <v>11</v>
      </c>
      <c r="M89" s="32" t="s">
        <v>12</v>
      </c>
      <c r="N89" s="32" t="s">
        <v>13</v>
      </c>
      <c r="O89" s="33" t="s">
        <v>14</v>
      </c>
      <c r="P89" s="33" t="s">
        <v>15</v>
      </c>
    </row>
    <row r="90" spans="2:16" x14ac:dyDescent="0.25">
      <c r="B90" s="12"/>
      <c r="C90" s="13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6"/>
      <c r="O90" s="17">
        <f t="shared" si="7"/>
        <v>0</v>
      </c>
      <c r="P90" s="17">
        <f t="shared" ref="P90:P95" si="11">O90/COLUMNS(C90:N90)</f>
        <v>0</v>
      </c>
    </row>
    <row r="91" spans="2:16" x14ac:dyDescent="0.25">
      <c r="B91" s="12"/>
      <c r="C91" s="13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/>
      <c r="O91" s="17">
        <f t="shared" si="7"/>
        <v>0</v>
      </c>
      <c r="P91" s="17">
        <f t="shared" si="11"/>
        <v>0</v>
      </c>
    </row>
    <row r="92" spans="2:16" x14ac:dyDescent="0.25">
      <c r="B92" s="12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6"/>
      <c r="O92" s="17">
        <f t="shared" si="7"/>
        <v>0</v>
      </c>
      <c r="P92" s="17">
        <f t="shared" si="11"/>
        <v>0</v>
      </c>
    </row>
    <row r="93" spans="2:16" x14ac:dyDescent="0.25">
      <c r="B93" s="12"/>
      <c r="C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6"/>
      <c r="O93" s="17">
        <f t="shared" si="7"/>
        <v>0</v>
      </c>
      <c r="P93" s="17">
        <f t="shared" si="11"/>
        <v>0</v>
      </c>
    </row>
    <row r="94" spans="2:16" x14ac:dyDescent="0.25">
      <c r="B94" s="12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6"/>
      <c r="O94" s="17">
        <f t="shared" si="7"/>
        <v>0</v>
      </c>
      <c r="P94" s="17">
        <f t="shared" si="11"/>
        <v>0</v>
      </c>
    </row>
    <row r="95" spans="2:16" x14ac:dyDescent="0.25">
      <c r="B95" s="18"/>
      <c r="C95" s="13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6"/>
      <c r="O95" s="19">
        <f t="shared" si="7"/>
        <v>0</v>
      </c>
      <c r="P95" s="19">
        <f t="shared" si="11"/>
        <v>0</v>
      </c>
    </row>
    <row r="96" spans="2:16" x14ac:dyDescent="0.25">
      <c r="B96" s="20" t="str">
        <f>"Total " &amp;Table9[[#Headers],[Segment '# 6]]</f>
        <v>Total Segment # 6</v>
      </c>
      <c r="C96" s="21">
        <f>SUBTOTAL(109,Table9[JAN])</f>
        <v>0</v>
      </c>
      <c r="D96" s="21">
        <f>SUBTOTAL(109,Table9[FEB])</f>
        <v>0</v>
      </c>
      <c r="E96" s="21">
        <f>SUBTOTAL(109,Table9[MAR])</f>
        <v>0</v>
      </c>
      <c r="F96" s="21">
        <f>SUBTOTAL(109,Table9[APR])</f>
        <v>0</v>
      </c>
      <c r="G96" s="21">
        <f>SUBTOTAL(109,Table9[MAY])</f>
        <v>0</v>
      </c>
      <c r="H96" s="21">
        <f>SUBTOTAL(109,Table9[JUN])</f>
        <v>0</v>
      </c>
      <c r="I96" s="21">
        <f>SUBTOTAL(109,Table9[JUL])</f>
        <v>0</v>
      </c>
      <c r="J96" s="21">
        <f>SUBTOTAL(109,Table9[AUG])</f>
        <v>0</v>
      </c>
      <c r="K96" s="21">
        <f>SUBTOTAL(109,Table9[SEP])</f>
        <v>0</v>
      </c>
      <c r="L96" s="21">
        <f>SUBTOTAL(109,Table9[OCT])</f>
        <v>0</v>
      </c>
      <c r="M96" s="21">
        <f>SUBTOTAL(109,Table9[NOV])</f>
        <v>0</v>
      </c>
      <c r="N96" s="21">
        <f>SUBTOTAL(109,Table9[DEC])</f>
        <v>0</v>
      </c>
      <c r="O96" s="22">
        <f>SUBTOTAL(109,Table9[Total])</f>
        <v>0</v>
      </c>
      <c r="P96" s="22">
        <f>Table9[[#Totals],[Total]]/COLUMNS(Table9[[#Totals],[JAN]:[DEC]])</f>
        <v>0</v>
      </c>
    </row>
    <row r="97" spans="2:16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9"/>
      <c r="P97" s="9"/>
    </row>
    <row r="98" spans="2:16" x14ac:dyDescent="0.25">
      <c r="B98" s="31" t="s">
        <v>29</v>
      </c>
      <c r="C98" s="32" t="s">
        <v>2</v>
      </c>
      <c r="D98" s="32" t="s">
        <v>3</v>
      </c>
      <c r="E98" s="32" t="s">
        <v>4</v>
      </c>
      <c r="F98" s="32" t="s">
        <v>5</v>
      </c>
      <c r="G98" s="32" t="s">
        <v>6</v>
      </c>
      <c r="H98" s="32" t="s">
        <v>7</v>
      </c>
      <c r="I98" s="32" t="s">
        <v>8</v>
      </c>
      <c r="J98" s="32" t="s">
        <v>9</v>
      </c>
      <c r="K98" s="32" t="s">
        <v>10</v>
      </c>
      <c r="L98" s="32" t="s">
        <v>11</v>
      </c>
      <c r="M98" s="32" t="s">
        <v>12</v>
      </c>
      <c r="N98" s="32" t="s">
        <v>13</v>
      </c>
      <c r="O98" s="33" t="s">
        <v>14</v>
      </c>
      <c r="P98" s="33" t="s">
        <v>15</v>
      </c>
    </row>
    <row r="99" spans="2:16" x14ac:dyDescent="0.25">
      <c r="B99" s="12"/>
      <c r="C99" s="13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6"/>
      <c r="O99" s="17">
        <f t="shared" ref="O99:O105" si="12">SUM(C99:N99)</f>
        <v>0</v>
      </c>
      <c r="P99" s="17">
        <f t="shared" ref="P99:P104" si="13">O99/COLUMNS(C99:N99)</f>
        <v>0</v>
      </c>
    </row>
    <row r="100" spans="2:16" x14ac:dyDescent="0.25">
      <c r="B100" s="12"/>
      <c r="C100" s="13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6"/>
      <c r="O100" s="17">
        <f t="shared" si="12"/>
        <v>0</v>
      </c>
      <c r="P100" s="17">
        <f t="shared" si="13"/>
        <v>0</v>
      </c>
    </row>
    <row r="101" spans="2:16" x14ac:dyDescent="0.25">
      <c r="B101" s="12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6"/>
      <c r="O101" s="17">
        <f t="shared" si="12"/>
        <v>0</v>
      </c>
      <c r="P101" s="17">
        <f t="shared" si="13"/>
        <v>0</v>
      </c>
    </row>
    <row r="102" spans="2:16" x14ac:dyDescent="0.25">
      <c r="B102" s="12"/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6"/>
      <c r="O102" s="17">
        <f t="shared" si="12"/>
        <v>0</v>
      </c>
      <c r="P102" s="17">
        <f t="shared" si="13"/>
        <v>0</v>
      </c>
    </row>
    <row r="103" spans="2:16" x14ac:dyDescent="0.25">
      <c r="B103" s="12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6"/>
      <c r="O103" s="17">
        <f t="shared" si="12"/>
        <v>0</v>
      </c>
      <c r="P103" s="17">
        <f t="shared" si="13"/>
        <v>0</v>
      </c>
    </row>
    <row r="104" spans="2:16" x14ac:dyDescent="0.25">
      <c r="B104" s="12"/>
      <c r="C104" s="13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6"/>
      <c r="O104" s="17">
        <f t="shared" si="12"/>
        <v>0</v>
      </c>
      <c r="P104" s="17">
        <f t="shared" si="13"/>
        <v>0</v>
      </c>
    </row>
    <row r="105" spans="2:16" x14ac:dyDescent="0.25">
      <c r="B105" s="18"/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6"/>
      <c r="O105" s="19">
        <f t="shared" si="12"/>
        <v>0</v>
      </c>
      <c r="P105" s="19">
        <f>O105/COLUMNS(C105:N105)</f>
        <v>0</v>
      </c>
    </row>
    <row r="106" spans="2:16" x14ac:dyDescent="0.25">
      <c r="B106" s="20" t="str">
        <f>"Total " &amp; Table10[[#Headers],[Segment '# 7]]</f>
        <v>Total Segment # 7</v>
      </c>
      <c r="C106" s="21">
        <f>SUBTOTAL(109,Table10[JAN])</f>
        <v>0</v>
      </c>
      <c r="D106" s="21">
        <f>SUBTOTAL(109,Table10[FEB])</f>
        <v>0</v>
      </c>
      <c r="E106" s="21">
        <f>SUBTOTAL(109,Table10[MAR])</f>
        <v>0</v>
      </c>
      <c r="F106" s="21">
        <f>SUBTOTAL(109,Table10[APR])</f>
        <v>0</v>
      </c>
      <c r="G106" s="21">
        <f>SUBTOTAL(109,Table10[MAY])</f>
        <v>0</v>
      </c>
      <c r="H106" s="21">
        <f>SUBTOTAL(109,Table10[JUN])</f>
        <v>0</v>
      </c>
      <c r="I106" s="21">
        <f>SUBTOTAL(109,Table10[JUL])</f>
        <v>0</v>
      </c>
      <c r="J106" s="21">
        <f>SUBTOTAL(109,Table10[AUG])</f>
        <v>0</v>
      </c>
      <c r="K106" s="21">
        <f>SUBTOTAL(109,Table10[SEP])</f>
        <v>0</v>
      </c>
      <c r="L106" s="21">
        <f>SUBTOTAL(109,Table10[OCT])</f>
        <v>0</v>
      </c>
      <c r="M106" s="21">
        <f>SUBTOTAL(109,Table10[NOV])</f>
        <v>0</v>
      </c>
      <c r="N106" s="21">
        <f>SUBTOTAL(109,Table10[DEC])</f>
        <v>0</v>
      </c>
      <c r="O106" s="22">
        <f>SUBTOTAL(109,Table10[Total])</f>
        <v>0</v>
      </c>
      <c r="P106" s="22">
        <f>Table10[[#Totals],[Total]]/COLUMNS(Table10[[#Totals],[JAN]:[DEC]])</f>
        <v>0</v>
      </c>
    </row>
    <row r="107" spans="2:16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9"/>
      <c r="P107" s="9"/>
    </row>
    <row r="108" spans="2:16" x14ac:dyDescent="0.25">
      <c r="B108" s="31" t="s">
        <v>30</v>
      </c>
      <c r="C108" s="32" t="s">
        <v>2</v>
      </c>
      <c r="D108" s="32" t="s">
        <v>3</v>
      </c>
      <c r="E108" s="32" t="s">
        <v>4</v>
      </c>
      <c r="F108" s="32" t="s">
        <v>5</v>
      </c>
      <c r="G108" s="32" t="s">
        <v>6</v>
      </c>
      <c r="H108" s="32" t="s">
        <v>7</v>
      </c>
      <c r="I108" s="32" t="s">
        <v>8</v>
      </c>
      <c r="J108" s="32" t="s">
        <v>9</v>
      </c>
      <c r="K108" s="32" t="s">
        <v>10</v>
      </c>
      <c r="L108" s="32" t="s">
        <v>11</v>
      </c>
      <c r="M108" s="32" t="s">
        <v>12</v>
      </c>
      <c r="N108" s="32" t="s">
        <v>13</v>
      </c>
      <c r="O108" s="33" t="s">
        <v>14</v>
      </c>
      <c r="P108" s="33" t="s">
        <v>15</v>
      </c>
    </row>
    <row r="109" spans="2:16" x14ac:dyDescent="0.25">
      <c r="B109" s="12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6"/>
      <c r="O109" s="17">
        <f>SUM(C109:N109)</f>
        <v>0</v>
      </c>
      <c r="P109" s="17">
        <f>O109/COLUMNS(C109:N109)</f>
        <v>0</v>
      </c>
    </row>
    <row r="110" spans="2:16" x14ac:dyDescent="0.25">
      <c r="B110" s="12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6"/>
      <c r="O110" s="17">
        <f>SUM(C110:N110)</f>
        <v>0</v>
      </c>
      <c r="P110" s="17">
        <f>O110/COLUMNS(C110:N110)</f>
        <v>0</v>
      </c>
    </row>
    <row r="111" spans="2:16" x14ac:dyDescent="0.25">
      <c r="B111" s="12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6"/>
      <c r="O111" s="17">
        <f>SUM(C111:N111)</f>
        <v>0</v>
      </c>
      <c r="P111" s="17">
        <f>O111/COLUMNS(C111:N111)</f>
        <v>0</v>
      </c>
    </row>
    <row r="112" spans="2:16" x14ac:dyDescent="0.25">
      <c r="B112" s="18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6"/>
      <c r="O112" s="19">
        <f>SUM(C112:N112)</f>
        <v>0</v>
      </c>
      <c r="P112" s="19">
        <f>O112/COLUMNS(C112:N112)</f>
        <v>0</v>
      </c>
    </row>
    <row r="113" spans="2:16" x14ac:dyDescent="0.25">
      <c r="B113" s="20" t="str">
        <f>"Total " &amp;Table11[[#Headers],[Segment '# 8]]</f>
        <v>Total Segment # 8</v>
      </c>
      <c r="C113" s="21">
        <f>SUBTOTAL(109,Table11[JAN])</f>
        <v>0</v>
      </c>
      <c r="D113" s="21">
        <f>SUBTOTAL(109,Table11[FEB])</f>
        <v>0</v>
      </c>
      <c r="E113" s="21">
        <f>SUBTOTAL(109,Table11[MAR])</f>
        <v>0</v>
      </c>
      <c r="F113" s="21">
        <f>SUBTOTAL(109,Table11[APR])</f>
        <v>0</v>
      </c>
      <c r="G113" s="21">
        <f>SUBTOTAL(109,Table11[MAY])</f>
        <v>0</v>
      </c>
      <c r="H113" s="21">
        <f>SUBTOTAL(109,Table11[JUN])</f>
        <v>0</v>
      </c>
      <c r="I113" s="21">
        <f>SUBTOTAL(109,Table11[JUL])</f>
        <v>0</v>
      </c>
      <c r="J113" s="21">
        <f>SUBTOTAL(109,Table11[AUG])</f>
        <v>0</v>
      </c>
      <c r="K113" s="21">
        <f>SUBTOTAL(109,Table11[SEP])</f>
        <v>0</v>
      </c>
      <c r="L113" s="21">
        <f>SUBTOTAL(109,Table11[OCT])</f>
        <v>0</v>
      </c>
      <c r="M113" s="21">
        <f>SUBTOTAL(109,Table11[NOV])</f>
        <v>0</v>
      </c>
      <c r="N113" s="21">
        <f>SUBTOTAL(109,Table11[DEC])</f>
        <v>0</v>
      </c>
      <c r="O113" s="22">
        <f>SUBTOTAL(109,Table11[Total])</f>
        <v>0</v>
      </c>
      <c r="P113" s="22">
        <f>Table11[[#Totals],[Total]]/COLUMNS(Table11[[#Totals],[JAN]:[DEC]])</f>
        <v>0</v>
      </c>
    </row>
    <row r="114" spans="2:16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9"/>
      <c r="P114" s="9"/>
    </row>
    <row r="115" spans="2:16" x14ac:dyDescent="0.25">
      <c r="B115" s="31" t="s">
        <v>31</v>
      </c>
      <c r="C115" s="32" t="s">
        <v>2</v>
      </c>
      <c r="D115" s="32" t="s">
        <v>3</v>
      </c>
      <c r="E115" s="32" t="s">
        <v>4</v>
      </c>
      <c r="F115" s="32" t="s">
        <v>5</v>
      </c>
      <c r="G115" s="32" t="s">
        <v>6</v>
      </c>
      <c r="H115" s="32" t="s">
        <v>7</v>
      </c>
      <c r="I115" s="32" t="s">
        <v>8</v>
      </c>
      <c r="J115" s="32" t="s">
        <v>9</v>
      </c>
      <c r="K115" s="32" t="s">
        <v>10</v>
      </c>
      <c r="L115" s="32" t="s">
        <v>11</v>
      </c>
      <c r="M115" s="32" t="s">
        <v>12</v>
      </c>
      <c r="N115" s="32" t="s">
        <v>13</v>
      </c>
      <c r="O115" s="33" t="s">
        <v>14</v>
      </c>
      <c r="P115" s="33" t="s">
        <v>15</v>
      </c>
    </row>
    <row r="116" spans="2:16" x14ac:dyDescent="0.25">
      <c r="B116" s="12"/>
      <c r="C116" s="13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6"/>
      <c r="O116" s="17">
        <f>SUM(C116:N116)</f>
        <v>0</v>
      </c>
      <c r="P116" s="17">
        <f>O116/COLUMNS(C116:N116)</f>
        <v>0</v>
      </c>
    </row>
    <row r="117" spans="2:16" x14ac:dyDescent="0.25">
      <c r="B117" s="12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6"/>
      <c r="O117" s="17">
        <f>SUM(C117:N117)</f>
        <v>0</v>
      </c>
      <c r="P117" s="17">
        <f>O117/COLUMNS(C117:N117)</f>
        <v>0</v>
      </c>
    </row>
    <row r="118" spans="2:16" x14ac:dyDescent="0.25">
      <c r="B118" s="12"/>
      <c r="C118" s="13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6"/>
      <c r="O118" s="17">
        <f>SUM(C118:N118)</f>
        <v>0</v>
      </c>
      <c r="P118" s="17">
        <f>O118/COLUMNS(C118:N118)</f>
        <v>0</v>
      </c>
    </row>
    <row r="119" spans="2:16" x14ac:dyDescent="0.25">
      <c r="B119" s="18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6"/>
      <c r="O119" s="19">
        <f>SUM(C119:N119)</f>
        <v>0</v>
      </c>
      <c r="P119" s="19">
        <f>O119/COLUMNS(C119:N119)</f>
        <v>0</v>
      </c>
    </row>
    <row r="120" spans="2:16" x14ac:dyDescent="0.25">
      <c r="B120" s="20" t="str">
        <f>"Total " &amp;Table12[[#Headers],[Segment '# 9]]</f>
        <v>Total Segment # 9</v>
      </c>
      <c r="C120" s="21">
        <f>SUBTOTAL(109,Table12[JAN])</f>
        <v>0</v>
      </c>
      <c r="D120" s="21">
        <f>SUBTOTAL(109,Table12[FEB])</f>
        <v>0</v>
      </c>
      <c r="E120" s="21">
        <f>SUBTOTAL(109,Table12[MAR])</f>
        <v>0</v>
      </c>
      <c r="F120" s="21">
        <f>SUBTOTAL(109,Table12[APR])</f>
        <v>0</v>
      </c>
      <c r="G120" s="21">
        <f>SUBTOTAL(109,Table12[MAY])</f>
        <v>0</v>
      </c>
      <c r="H120" s="21">
        <f>SUBTOTAL(109,Table12[JUN])</f>
        <v>0</v>
      </c>
      <c r="I120" s="21">
        <f>SUBTOTAL(109,Table12[JUL])</f>
        <v>0</v>
      </c>
      <c r="J120" s="21">
        <f>SUBTOTAL(109,Table12[AUG])</f>
        <v>0</v>
      </c>
      <c r="K120" s="21">
        <f>SUBTOTAL(109,Table12[SEP])</f>
        <v>0</v>
      </c>
      <c r="L120" s="21">
        <f>SUBTOTAL(109,Table12[OCT])</f>
        <v>0</v>
      </c>
      <c r="M120" s="21">
        <f>SUBTOTAL(109,Table12[NOV])</f>
        <v>0</v>
      </c>
      <c r="N120" s="21">
        <f>SUBTOTAL(109,Table12[DEC])</f>
        <v>0</v>
      </c>
      <c r="O120" s="22">
        <f>SUBTOTAL(109,Table12[Total])</f>
        <v>0</v>
      </c>
      <c r="P120" s="22">
        <f>Table12[[#Totals],[Total]]/COLUMNS(Table12[[#Totals],[JAN]:[DEC]])</f>
        <v>0</v>
      </c>
    </row>
  </sheetData>
  <mergeCells count="1">
    <mergeCell ref="B2:P2"/>
  </mergeCells>
  <pageMargins left="0.7" right="0.7" top="0.75" bottom="0.75" header="0.3" footer="0.3"/>
  <legacyDrawing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2023-08-08T13:01:03Z</dcterms:modified>
</cp:coreProperties>
</file>